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limi365-my.sharepoint.com/personal/10821718_polimi_it/Documents/10821718_home/Desktop/"/>
    </mc:Choice>
  </mc:AlternateContent>
  <xr:revisionPtr revIDLastSave="0" documentId="8_{78A149C2-B324-4F79-BC96-7118F1CBCE9D}" xr6:coauthVersionLast="47" xr6:coauthVersionMax="47" xr10:uidLastSave="{00000000-0000-0000-0000-000000000000}"/>
  <bookViews>
    <workbookView xWindow="-110" yWindow="-110" windowWidth="19420" windowHeight="10300" xr2:uid="{8A802902-915F-451E-9CD3-1A6FB8FDD20D}"/>
  </bookViews>
  <sheets>
    <sheet name="MASTER 31-03-2025" sheetId="1" r:id="rId1"/>
  </sheets>
  <externalReferences>
    <externalReference r:id="rId2"/>
    <externalReference r:id="rId3"/>
  </externalReferences>
  <definedNames>
    <definedName name="_xlnm.Print_Area" localSheetId="0">'MASTER 31-03-2025'!$A:$N</definedName>
    <definedName name="Query1">#REF!</definedName>
    <definedName name="_xlnm.Print_Titles" localSheetId="0">'MASTER 31-03-2025'!$1:$13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7" i="1" l="1"/>
  <c r="K167" i="1"/>
  <c r="G167" i="1"/>
  <c r="F167" i="1"/>
  <c r="B167" i="1"/>
  <c r="A167" i="1"/>
  <c r="M166" i="1"/>
  <c r="N166" i="1" s="1"/>
  <c r="H166" i="1"/>
  <c r="I166" i="1" s="1"/>
  <c r="D166" i="1"/>
  <c r="C166" i="1"/>
  <c r="N165" i="1"/>
  <c r="M165" i="1"/>
  <c r="H165" i="1"/>
  <c r="I165" i="1" s="1"/>
  <c r="C165" i="1"/>
  <c r="D165" i="1" s="1"/>
  <c r="N164" i="1"/>
  <c r="M164" i="1"/>
  <c r="I164" i="1"/>
  <c r="H164" i="1"/>
  <c r="C164" i="1"/>
  <c r="D164" i="1" s="1"/>
  <c r="M163" i="1"/>
  <c r="N163" i="1" s="1"/>
  <c r="I163" i="1"/>
  <c r="H163" i="1"/>
  <c r="D163" i="1"/>
  <c r="C163" i="1"/>
  <c r="M162" i="1"/>
  <c r="N162" i="1" s="1"/>
  <c r="H162" i="1"/>
  <c r="I162" i="1" s="1"/>
  <c r="D162" i="1"/>
  <c r="C162" i="1"/>
  <c r="N161" i="1"/>
  <c r="M161" i="1"/>
  <c r="H161" i="1"/>
  <c r="I161" i="1" s="1"/>
  <c r="C161" i="1"/>
  <c r="D161" i="1" s="1"/>
  <c r="N160" i="1"/>
  <c r="M160" i="1"/>
  <c r="I160" i="1"/>
  <c r="H160" i="1"/>
  <c r="C160" i="1"/>
  <c r="D160" i="1" s="1"/>
  <c r="L157" i="1"/>
  <c r="K157" i="1"/>
  <c r="G157" i="1"/>
  <c r="F157" i="1"/>
  <c r="B157" i="1"/>
  <c r="A157" i="1"/>
  <c r="N156" i="1"/>
  <c r="I156" i="1"/>
  <c r="D156" i="1"/>
  <c r="N155" i="1"/>
  <c r="I155" i="1"/>
  <c r="D155" i="1"/>
  <c r="N154" i="1"/>
  <c r="I154" i="1"/>
  <c r="D154" i="1"/>
  <c r="N153" i="1"/>
  <c r="I153" i="1"/>
  <c r="D153" i="1"/>
  <c r="N152" i="1"/>
  <c r="I152" i="1"/>
  <c r="D152" i="1"/>
  <c r="N151" i="1"/>
  <c r="I151" i="1"/>
  <c r="D151" i="1"/>
  <c r="N150" i="1"/>
  <c r="N157" i="1" s="1"/>
  <c r="I150" i="1"/>
  <c r="I157" i="1" s="1"/>
  <c r="D150" i="1"/>
  <c r="D157" i="1" s="1"/>
  <c r="L147" i="1"/>
  <c r="K147" i="1"/>
  <c r="G147" i="1"/>
  <c r="F147" i="1"/>
  <c r="B147" i="1"/>
  <c r="A147" i="1"/>
  <c r="N146" i="1"/>
  <c r="M146" i="1"/>
  <c r="H146" i="1"/>
  <c r="I146" i="1" s="1"/>
  <c r="C146" i="1"/>
  <c r="D146" i="1" s="1"/>
  <c r="N145" i="1"/>
  <c r="M145" i="1"/>
  <c r="I145" i="1"/>
  <c r="H145" i="1"/>
  <c r="C145" i="1"/>
  <c r="D145" i="1" s="1"/>
  <c r="M144" i="1"/>
  <c r="N144" i="1" s="1"/>
  <c r="I144" i="1"/>
  <c r="H144" i="1"/>
  <c r="D144" i="1"/>
  <c r="C144" i="1"/>
  <c r="M143" i="1"/>
  <c r="N143" i="1" s="1"/>
  <c r="H143" i="1"/>
  <c r="I143" i="1" s="1"/>
  <c r="D143" i="1"/>
  <c r="C143" i="1"/>
  <c r="N142" i="1"/>
  <c r="M142" i="1"/>
  <c r="H142" i="1"/>
  <c r="I142" i="1" s="1"/>
  <c r="C142" i="1"/>
  <c r="D142" i="1" s="1"/>
  <c r="N141" i="1"/>
  <c r="M141" i="1"/>
  <c r="I141" i="1"/>
  <c r="H141" i="1"/>
  <c r="C141" i="1"/>
  <c r="D141" i="1" s="1"/>
  <c r="D147" i="1" s="1"/>
  <c r="M140" i="1"/>
  <c r="N140" i="1" s="1"/>
  <c r="I140" i="1"/>
  <c r="H140" i="1"/>
  <c r="D140" i="1"/>
  <c r="C140" i="1"/>
  <c r="L137" i="1"/>
  <c r="K137" i="1"/>
  <c r="G137" i="1"/>
  <c r="F137" i="1"/>
  <c r="B137" i="1"/>
  <c r="A137" i="1"/>
  <c r="N136" i="1"/>
  <c r="I136" i="1"/>
  <c r="D136" i="1"/>
  <c r="N135" i="1"/>
  <c r="I135" i="1"/>
  <c r="D135" i="1"/>
  <c r="N134" i="1"/>
  <c r="I134" i="1"/>
  <c r="D134" i="1"/>
  <c r="N133" i="1"/>
  <c r="I133" i="1"/>
  <c r="I137" i="1" s="1"/>
  <c r="D133" i="1"/>
  <c r="D137" i="1" s="1"/>
  <c r="N132" i="1"/>
  <c r="I132" i="1"/>
  <c r="D132" i="1"/>
  <c r="N131" i="1"/>
  <c r="I131" i="1"/>
  <c r="D131" i="1"/>
  <c r="N130" i="1"/>
  <c r="N137" i="1" s="1"/>
  <c r="I130" i="1"/>
  <c r="D130" i="1"/>
  <c r="L127" i="1"/>
  <c r="K127" i="1"/>
  <c r="G127" i="1"/>
  <c r="F127" i="1"/>
  <c r="B127" i="1"/>
  <c r="A127" i="1"/>
  <c r="N126" i="1"/>
  <c r="I126" i="1"/>
  <c r="D126" i="1"/>
  <c r="N125" i="1"/>
  <c r="I125" i="1"/>
  <c r="D125" i="1"/>
  <c r="N124" i="1"/>
  <c r="I124" i="1"/>
  <c r="D124" i="1"/>
  <c r="N122" i="1"/>
  <c r="I122" i="1"/>
  <c r="D122" i="1"/>
  <c r="N121" i="1"/>
  <c r="I121" i="1"/>
  <c r="D121" i="1"/>
  <c r="N120" i="1"/>
  <c r="I120" i="1"/>
  <c r="D120" i="1"/>
  <c r="N119" i="1"/>
  <c r="I119" i="1"/>
  <c r="D119" i="1"/>
  <c r="N117" i="1"/>
  <c r="N127" i="1" s="1"/>
  <c r="I117" i="1"/>
  <c r="I127" i="1" s="1"/>
  <c r="D117" i="1"/>
  <c r="D127" i="1" s="1"/>
  <c r="L111" i="1"/>
  <c r="K111" i="1"/>
  <c r="G111" i="1"/>
  <c r="F111" i="1"/>
  <c r="B111" i="1"/>
  <c r="A111" i="1"/>
  <c r="N110" i="1"/>
  <c r="I110" i="1"/>
  <c r="D110" i="1"/>
  <c r="N109" i="1"/>
  <c r="I109" i="1"/>
  <c r="D109" i="1"/>
  <c r="N108" i="1"/>
  <c r="I108" i="1"/>
  <c r="D108" i="1"/>
  <c r="N106" i="1"/>
  <c r="I106" i="1"/>
  <c r="D106" i="1"/>
  <c r="N105" i="1"/>
  <c r="I105" i="1"/>
  <c r="D105" i="1"/>
  <c r="N104" i="1"/>
  <c r="I104" i="1"/>
  <c r="D104" i="1"/>
  <c r="N103" i="1"/>
  <c r="N111" i="1" s="1"/>
  <c r="I103" i="1"/>
  <c r="I111" i="1" s="1"/>
  <c r="D103" i="1"/>
  <c r="D111" i="1" s="1"/>
  <c r="L96" i="1"/>
  <c r="G96" i="1"/>
  <c r="B96" i="1"/>
  <c r="N95" i="1"/>
  <c r="I95" i="1"/>
  <c r="D95" i="1"/>
  <c r="N94" i="1"/>
  <c r="M94" i="1"/>
  <c r="I94" i="1"/>
  <c r="D94" i="1"/>
  <c r="C94" i="1"/>
  <c r="N93" i="1"/>
  <c r="M93" i="1"/>
  <c r="I93" i="1"/>
  <c r="D93" i="1"/>
  <c r="C93" i="1"/>
  <c r="M92" i="1"/>
  <c r="N92" i="1" s="1"/>
  <c r="I92" i="1"/>
  <c r="D92" i="1"/>
  <c r="C92" i="1"/>
  <c r="M91" i="1"/>
  <c r="N91" i="1" s="1"/>
  <c r="I91" i="1"/>
  <c r="C91" i="1"/>
  <c r="D91" i="1" s="1"/>
  <c r="M90" i="1"/>
  <c r="N90" i="1" s="1"/>
  <c r="I90" i="1"/>
  <c r="C90" i="1"/>
  <c r="D90" i="1" s="1"/>
  <c r="M89" i="1"/>
  <c r="N89" i="1" s="1"/>
  <c r="I89" i="1"/>
  <c r="C89" i="1"/>
  <c r="D89" i="1" s="1"/>
  <c r="N88" i="1"/>
  <c r="N96" i="1" s="1"/>
  <c r="M88" i="1"/>
  <c r="I88" i="1"/>
  <c r="I96" i="1" s="1"/>
  <c r="C88" i="1"/>
  <c r="D88" i="1" s="1"/>
  <c r="L85" i="1"/>
  <c r="G85" i="1"/>
  <c r="B85" i="1"/>
  <c r="N84" i="1"/>
  <c r="H84" i="1"/>
  <c r="I84" i="1" s="1"/>
  <c r="D84" i="1"/>
  <c r="N83" i="1"/>
  <c r="I83" i="1"/>
  <c r="H83" i="1"/>
  <c r="D83" i="1"/>
  <c r="N82" i="1"/>
  <c r="D82" i="1"/>
  <c r="N81" i="1"/>
  <c r="H81" i="1"/>
  <c r="I81" i="1" s="1"/>
  <c r="D81" i="1"/>
  <c r="N80" i="1"/>
  <c r="I80" i="1"/>
  <c r="H80" i="1"/>
  <c r="D80" i="1"/>
  <c r="N79" i="1"/>
  <c r="D79" i="1"/>
  <c r="N78" i="1"/>
  <c r="I78" i="1"/>
  <c r="D78" i="1"/>
  <c r="N77" i="1"/>
  <c r="I77" i="1"/>
  <c r="D77" i="1"/>
  <c r="N76" i="1"/>
  <c r="N85" i="1" s="1"/>
  <c r="I76" i="1"/>
  <c r="D76" i="1"/>
  <c r="D85" i="1" s="1"/>
  <c r="G73" i="1"/>
  <c r="F73" i="1"/>
  <c r="B73" i="1"/>
  <c r="A73" i="1"/>
  <c r="H72" i="1"/>
  <c r="I72" i="1" s="1"/>
  <c r="D72" i="1"/>
  <c r="C72" i="1"/>
  <c r="I71" i="1"/>
  <c r="I73" i="1" s="1"/>
  <c r="H71" i="1"/>
  <c r="C71" i="1"/>
  <c r="D71" i="1" s="1"/>
  <c r="D73" i="1" s="1"/>
  <c r="G68" i="1"/>
  <c r="F68" i="1"/>
  <c r="B68" i="1"/>
  <c r="A68" i="1"/>
  <c r="I67" i="1"/>
  <c r="D67" i="1"/>
  <c r="I66" i="1"/>
  <c r="I68" i="1" s="1"/>
  <c r="D66" i="1"/>
  <c r="D68" i="1" s="1"/>
  <c r="L63" i="1"/>
  <c r="G63" i="1"/>
  <c r="B63" i="1"/>
  <c r="N62" i="1"/>
  <c r="I62" i="1"/>
  <c r="D62" i="1"/>
  <c r="M61" i="1"/>
  <c r="N61" i="1" s="1"/>
  <c r="I61" i="1"/>
  <c r="H61" i="1"/>
  <c r="D61" i="1"/>
  <c r="M60" i="1"/>
  <c r="N60" i="1" s="1"/>
  <c r="I60" i="1"/>
  <c r="H60" i="1"/>
  <c r="D60" i="1"/>
  <c r="N59" i="1"/>
  <c r="M59" i="1"/>
  <c r="I59" i="1"/>
  <c r="H59" i="1"/>
  <c r="D59" i="1"/>
  <c r="N58" i="1"/>
  <c r="M58" i="1"/>
  <c r="I58" i="1"/>
  <c r="H58" i="1"/>
  <c r="D58" i="1"/>
  <c r="N57" i="1"/>
  <c r="M57" i="1"/>
  <c r="I57" i="1"/>
  <c r="H57" i="1"/>
  <c r="D57" i="1"/>
  <c r="N56" i="1"/>
  <c r="M56" i="1"/>
  <c r="H56" i="1"/>
  <c r="I56" i="1" s="1"/>
  <c r="D56" i="1"/>
  <c r="N55" i="1"/>
  <c r="N63" i="1" s="1"/>
  <c r="M55" i="1"/>
  <c r="H55" i="1"/>
  <c r="I55" i="1" s="1"/>
  <c r="D55" i="1"/>
  <c r="D63" i="1" s="1"/>
  <c r="L52" i="1"/>
  <c r="G52" i="1"/>
  <c r="C17" i="1" s="1"/>
  <c r="F16" i="1" s="1"/>
  <c r="D52" i="1"/>
  <c r="B52" i="1"/>
  <c r="N51" i="1"/>
  <c r="I51" i="1"/>
  <c r="N50" i="1"/>
  <c r="I50" i="1"/>
  <c r="N49" i="1"/>
  <c r="I49" i="1"/>
  <c r="N48" i="1"/>
  <c r="I48" i="1"/>
  <c r="N47" i="1"/>
  <c r="I47" i="1"/>
  <c r="N46" i="1"/>
  <c r="I46" i="1"/>
  <c r="D46" i="1"/>
  <c r="N45" i="1"/>
  <c r="N52" i="1" s="1"/>
  <c r="I45" i="1"/>
  <c r="I52" i="1" s="1"/>
  <c r="D45" i="1"/>
  <c r="G39" i="1"/>
  <c r="B39" i="1"/>
  <c r="I38" i="1"/>
  <c r="D38" i="1"/>
  <c r="I37" i="1"/>
  <c r="D37" i="1"/>
  <c r="I36" i="1"/>
  <c r="I39" i="1" s="1"/>
  <c r="D36" i="1"/>
  <c r="D39" i="1" s="1"/>
  <c r="I27" i="1"/>
  <c r="L26" i="1"/>
  <c r="K26" i="1"/>
  <c r="K25" i="1"/>
  <c r="L25" i="1" s="1"/>
  <c r="K24" i="1"/>
  <c r="L24" i="1" s="1"/>
  <c r="K23" i="1"/>
  <c r="L23" i="1" s="1"/>
  <c r="C23" i="1"/>
  <c r="K22" i="1"/>
  <c r="L22" i="1" s="1"/>
  <c r="K21" i="1"/>
  <c r="L21" i="1" s="1"/>
  <c r="K17" i="1"/>
  <c r="J17" i="1"/>
  <c r="E17" i="1"/>
  <c r="K13" i="1"/>
  <c r="C13" i="1"/>
  <c r="M12" i="1"/>
  <c r="C11" i="1"/>
  <c r="L9" i="1"/>
  <c r="H9" i="1"/>
  <c r="C9" i="1"/>
  <c r="C7" i="1"/>
  <c r="I63" i="1" l="1"/>
  <c r="D17" i="1" s="1"/>
  <c r="L27" i="1"/>
  <c r="D167" i="1"/>
  <c r="N167" i="1"/>
  <c r="D96" i="1"/>
  <c r="I147" i="1"/>
  <c r="I167" i="1"/>
  <c r="N147" i="1"/>
  <c r="I85" i="1"/>
  <c r="L29" i="1" l="1"/>
  <c r="C24" i="1"/>
</calcChain>
</file>

<file path=xl/sharedStrings.xml><?xml version="1.0" encoding="utf-8"?>
<sst xmlns="http://schemas.openxmlformats.org/spreadsheetml/2006/main" count="367" uniqueCount="115">
  <si>
    <t>DISTINTA servizio affrancatura presso CMP Borromeo Accettazione Grandi Clienti dal 10/01/2017</t>
  </si>
  <si>
    <t>DATI RELATIVI ALL'ENTE SPEDITORE</t>
  </si>
  <si>
    <t>DENOMINAZIONE CLIENTE</t>
  </si>
  <si>
    <t>data</t>
  </si>
  <si>
    <t>CODICE SAP</t>
  </si>
  <si>
    <t>Conto contrattuale</t>
  </si>
  <si>
    <t>Indirizzo - cap - città</t>
  </si>
  <si>
    <t>Cliente nr.</t>
  </si>
  <si>
    <t>pagamento</t>
  </si>
  <si>
    <t>TOTALE TARIFFE POSTALI</t>
  </si>
  <si>
    <t>Pezzi</t>
  </si>
  <si>
    <t>Importo</t>
  </si>
  <si>
    <t>PICK UP / DELIVERY</t>
  </si>
  <si>
    <t>Riquadro da compilare a cura di Poste Italiane dopo verifica del prodotto</t>
  </si>
  <si>
    <t>Totalizzatore dei valori</t>
  </si>
  <si>
    <t>riepilogo attività di service</t>
  </si>
  <si>
    <t>PEZZI</t>
  </si>
  <si>
    <t>TARIFFA UNITARIA</t>
  </si>
  <si>
    <t>IMPORTO</t>
  </si>
  <si>
    <t>Totalizzatore iniziale</t>
  </si>
  <si>
    <t>AFFR_12_FORM_C4_C6</t>
  </si>
  <si>
    <t>Totalizzatore finale</t>
  </si>
  <si>
    <t>AFFR_12_ALTRI_FORM (Etichette)</t>
  </si>
  <si>
    <t>differenza x errate affrancature o scatti a vuoto</t>
  </si>
  <si>
    <t>macchina affr. Nr.</t>
  </si>
  <si>
    <t>TOT serv. Affranc. + altri servizi</t>
  </si>
  <si>
    <t>scheda nr.</t>
  </si>
  <si>
    <t>TOT. SAP (PICK UP + TARIFFE + SERVIZIO AFFR.)</t>
  </si>
  <si>
    <t>Peso</t>
  </si>
  <si>
    <t>N° copie</t>
  </si>
  <si>
    <t>Tariffa unitaria</t>
  </si>
  <si>
    <t>Totale €</t>
  </si>
  <si>
    <r>
      <t>1. -  Posta</t>
    </r>
    <r>
      <rPr>
        <b/>
        <sz val="16"/>
        <rFont val="Arial"/>
        <family val="2"/>
      </rPr>
      <t>①</t>
    </r>
    <r>
      <rPr>
        <b/>
        <sz val="12"/>
        <rFont val="Arial"/>
        <family val="2"/>
      </rPr>
      <t>PRO per l'ITALIA</t>
    </r>
  </si>
  <si>
    <t>FORMATO PICCOLO / MEDIO STANDARD</t>
  </si>
  <si>
    <t>EXTRA FORMATO O NON STANDARD</t>
  </si>
  <si>
    <t>Fino a 100 g</t>
  </si>
  <si>
    <t>oltre 100 g fino a 500 g</t>
  </si>
  <si>
    <t>oltre 500 g fino a 2000 g</t>
  </si>
  <si>
    <t>TOTALE 1</t>
  </si>
  <si>
    <t>TOTALE 2</t>
  </si>
  <si>
    <r>
      <t>2 - Posta</t>
    </r>
    <r>
      <rPr>
        <b/>
        <sz val="16"/>
        <rFont val="Arial"/>
        <family val="2"/>
      </rPr>
      <t>④</t>
    </r>
    <r>
      <rPr>
        <b/>
        <sz val="12"/>
        <rFont val="Arial"/>
        <family val="2"/>
      </rPr>
      <t>PRO ITALIA - FORMATO P</t>
    </r>
  </si>
  <si>
    <r>
      <t>3. -Posta</t>
    </r>
    <r>
      <rPr>
        <b/>
        <sz val="16"/>
        <rFont val="Arial"/>
        <family val="2"/>
      </rPr>
      <t>④</t>
    </r>
    <r>
      <rPr>
        <b/>
        <sz val="11"/>
        <rFont val="Arial"/>
        <family val="2"/>
      </rPr>
      <t>PRO - ITALIA - FORMATO M</t>
    </r>
  </si>
  <si>
    <r>
      <t>4. -Posta</t>
    </r>
    <r>
      <rPr>
        <b/>
        <sz val="16"/>
        <rFont val="Arial"/>
        <family val="2"/>
      </rPr>
      <t>④</t>
    </r>
    <r>
      <rPr>
        <b/>
        <sz val="11"/>
        <rFont val="Arial"/>
        <family val="2"/>
      </rPr>
      <t>PRO - ITALIA - FORMATO E</t>
    </r>
  </si>
  <si>
    <t>dimensioni max: H. 12 + L. 23,5 x 5 mm di spessore</t>
  </si>
  <si>
    <t>dimensioni max: H. 25 + L. 35,3 x 2,5 cm. di spessore</t>
  </si>
  <si>
    <t>dimensioni max: H. 25 + L. 35,3 x 5 cm. di spessore</t>
  </si>
  <si>
    <t>Fino a 20 gr.</t>
  </si>
  <si>
    <t>Fino a 20 gr</t>
  </si>
  <si>
    <t>&gt; a 20 fino a 50 gr.</t>
  </si>
  <si>
    <t>&gt; a 50 fino a 100 gr.</t>
  </si>
  <si>
    <t>&gt; a 100 fino a 250 gr.</t>
  </si>
  <si>
    <t>&gt; a 250 fino a 349 gr.</t>
  </si>
  <si>
    <t>&gt; a 349 fino a 1 kg</t>
  </si>
  <si>
    <t>&gt; a 1 kg fino a 2 kg</t>
  </si>
  <si>
    <t>TOTALE 3</t>
  </si>
  <si>
    <t>TOTALE 4</t>
  </si>
  <si>
    <t>TOTALE 5</t>
  </si>
  <si>
    <t>5. Raccomandate PRO -  ITALIA</t>
  </si>
  <si>
    <t xml:space="preserve">6. Raccomandate PRO - A.R.  ITALIA </t>
  </si>
  <si>
    <t>7. RACC PRO - C/ASS. c/corrente</t>
  </si>
  <si>
    <t>TOTALE 6</t>
  </si>
  <si>
    <t>TOTALE 7</t>
  </si>
  <si>
    <t>TOTALE 8</t>
  </si>
  <si>
    <t>PACCHI X L'ITALIA - STANDARD</t>
  </si>
  <si>
    <t>PACCHI X L'ITALIA - INGOMBRANTI</t>
  </si>
  <si>
    <t>DA 0 A 10 KG</t>
  </si>
  <si>
    <t>Fino a 20 gr non standard</t>
  </si>
  <si>
    <t>PACCHI X L'ITALIA - STANDARD+AR</t>
  </si>
  <si>
    <t>PACCHI X L'ITALIA - INGOMBRANTI+AR</t>
  </si>
  <si>
    <t>8. ATTI GIUDIZIARI (x formati non standar si applica tariffa scaglione superiore)</t>
  </si>
  <si>
    <t>9. PIEGHI DI LIBRI - ORD + RACC.</t>
  </si>
  <si>
    <t>10. Assicurate ITALIA fino a 50,00 €</t>
  </si>
  <si>
    <t>ORDINARI</t>
  </si>
  <si>
    <t>da 0 a 2 KG</t>
  </si>
  <si>
    <t>da 2 a 5 KG</t>
  </si>
  <si>
    <t>RACCOMANDATI</t>
  </si>
  <si>
    <t>RACCOM. C/ASS - C/C</t>
  </si>
  <si>
    <t>TOTALE 9</t>
  </si>
  <si>
    <t>FOTALE 10</t>
  </si>
  <si>
    <t>11. Assicurate + A.R. ITALIA fino a 50,00 €</t>
  </si>
  <si>
    <t>12. RAG - RACCOMANDATA GIUDIZIARIA</t>
  </si>
  <si>
    <t>13. RAG - RACCOMANDATA GIUDIZIARIA A/R</t>
  </si>
  <si>
    <t>TOALE 11</t>
  </si>
  <si>
    <t>TOTALE 12</t>
  </si>
  <si>
    <t>TOTALE 13</t>
  </si>
  <si>
    <t>14 - POSTAPRIORITY INTERNAZ.- ZONA 1</t>
  </si>
  <si>
    <t>15 - POSTAPRIORITY INTERNAZ.- ZONA 2</t>
  </si>
  <si>
    <t>16 -POSTAPRIORITY INTERNAZ.- ZONA 3</t>
  </si>
  <si>
    <t>Formato</t>
  </si>
  <si>
    <t>nr. copie</t>
  </si>
  <si>
    <t>Normalizzato e Compatto:</t>
  </si>
  <si>
    <t>fino a 50 gr</t>
  </si>
  <si>
    <t>&gt; a 251 gr fino a 349 gr</t>
  </si>
  <si>
    <t>Voluminoso:</t>
  </si>
  <si>
    <t>fino a 350 gr.</t>
  </si>
  <si>
    <t>&gt; 350 fino a 1 kg.</t>
  </si>
  <si>
    <t>&gt; 1 kg. Fino a 2 kg.</t>
  </si>
  <si>
    <t>17 - POSTAMAIL INTERNAZ. - ZONA 1</t>
  </si>
  <si>
    <t>18 -POSTAMAIL INTERNAZ. - ZONA 2</t>
  </si>
  <si>
    <t>19. PRIORITARIO ESTERO - ZONA 3</t>
  </si>
  <si>
    <t>Normalizzato:</t>
  </si>
  <si>
    <t>Compatto:</t>
  </si>
  <si>
    <t>da 21 a 50 gr</t>
  </si>
  <si>
    <t>20. RACC. ESTERA -  ZONA 1</t>
  </si>
  <si>
    <t>21. RACC. ESTERA -  ZONA 2</t>
  </si>
  <si>
    <t>22. RACC. ESTERA -  ZONA 3</t>
  </si>
  <si>
    <t>23. RACC. ESTERA + A.R. -  ZONA 1</t>
  </si>
  <si>
    <t>24. RACC. ESTERA + A.R. -  ZONA 2</t>
  </si>
  <si>
    <t>25. RACC. ESTERA + A.R. -  ZONA 3</t>
  </si>
  <si>
    <t>26. ASSICURATA €. 50 -  ZONA 1</t>
  </si>
  <si>
    <t>27. ASSICURATA €. 50 -  ZONA 2</t>
  </si>
  <si>
    <t>28. ASSICURATA €. 50 -  ZONA 3</t>
  </si>
  <si>
    <t>29. ASS. + A.R.  €. 50 -  ZONA 1</t>
  </si>
  <si>
    <t>30. ASS. + A.R. €. 50 -  ZONA 2</t>
  </si>
  <si>
    <t>31. ASS. + A.R. €. 50 -  ZONA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</si>
</sst>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dddd"/>
    <numFmt numFmtId="165" formatCode="#,##0.00_ ;[Red]\-#,##0.00\ "/>
    <numFmt numFmtId="166" formatCode="_-* #,##0.0000_-;\-* #,##0.0000_-;_-* &quot;-&quot;??_-;_-@_-"/>
    <numFmt numFmtId="167" formatCode="_-* #,##0_-;\-* #,##0_-;_-* &quot;-&quot;??_-;_-@_-"/>
    <numFmt numFmtId="168" formatCode="#,##0.00_ ;\-#,##0.00\ "/>
  </numFmts>
  <fonts count="42">
    <font>
      <sz val="10"/>
      <name val="MS Sans Serif"/>
    </font>
    <font>
      <sz val="9"/>
      <name val="Arial"/>
      <family val="2"/>
    </font>
    <font>
      <b/>
      <sz val="16"/>
      <name val="Arial"/>
      <family val="2"/>
    </font>
    <font>
      <b/>
      <i/>
      <sz val="9"/>
      <name val="Arial"/>
      <family val="2"/>
    </font>
    <font>
      <b/>
      <i/>
      <sz val="8"/>
      <name val="Arial"/>
      <family val="2"/>
    </font>
    <font>
      <b/>
      <i/>
      <sz val="16"/>
      <name val="Arial"/>
      <family val="2"/>
    </font>
    <font>
      <b/>
      <i/>
      <sz val="12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4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b/>
      <sz val="10"/>
      <name val="MS Sans Serif"/>
      <family val="2"/>
    </font>
    <font>
      <sz val="24"/>
      <name val="MS Sans Serif"/>
      <family val="2"/>
    </font>
    <font>
      <b/>
      <i/>
      <sz val="14"/>
      <name val="Arial"/>
      <family val="2"/>
    </font>
    <font>
      <b/>
      <sz val="11"/>
      <name val="Arial"/>
      <family val="2"/>
    </font>
    <font>
      <sz val="18"/>
      <name val="MS Sans Serif"/>
      <family val="2"/>
    </font>
    <font>
      <b/>
      <sz val="14"/>
      <color indexed="10"/>
      <name val="Arial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sz val="10"/>
      <name val="MS Sans Serif"/>
      <family val="2"/>
    </font>
    <font>
      <b/>
      <i/>
      <sz val="18"/>
      <name val="Arial"/>
      <family val="2"/>
    </font>
    <font>
      <b/>
      <sz val="10"/>
      <name val="Arial"/>
      <family val="2"/>
    </font>
    <font>
      <b/>
      <sz val="11"/>
      <name val="MS Sans Serif"/>
      <family val="2"/>
    </font>
    <font>
      <b/>
      <sz val="10"/>
      <name val="MS Sans Serif"/>
    </font>
    <font>
      <sz val="10"/>
      <name val="Arial"/>
      <family val="2"/>
    </font>
    <font>
      <sz val="8.5"/>
      <name val="Arial"/>
      <family val="2"/>
    </font>
    <font>
      <sz val="11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8.5"/>
      <name val="Arial"/>
      <family val="2"/>
    </font>
    <font>
      <b/>
      <sz val="18"/>
      <name val="MS Sans Serif"/>
      <family val="2"/>
    </font>
    <font>
      <sz val="8"/>
      <name val="Arial"/>
      <family val="2"/>
    </font>
    <font>
      <sz val="7"/>
      <name val="Arial"/>
      <family val="2"/>
    </font>
    <font>
      <b/>
      <sz val="8"/>
      <color indexed="12"/>
      <name val="Arial"/>
      <family val="2"/>
    </font>
    <font>
      <i/>
      <sz val="9"/>
      <name val="Arial"/>
      <family val="2"/>
    </font>
    <font>
      <b/>
      <sz val="12"/>
      <color indexed="18"/>
      <name val="Arial"/>
      <family val="2"/>
    </font>
    <font>
      <sz val="12"/>
      <name val="MS Sans Serif"/>
      <family val="2"/>
    </font>
    <font>
      <sz val="11"/>
      <name val="BellGothic BT"/>
    </font>
    <font>
      <sz val="10"/>
      <name val="Univers 55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50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53"/>
      </left>
      <right/>
      <top style="medium">
        <color indexed="53"/>
      </top>
      <bottom/>
      <diagonal/>
    </border>
    <border>
      <left/>
      <right/>
      <top style="medium">
        <color indexed="53"/>
      </top>
      <bottom/>
      <diagonal/>
    </border>
    <border>
      <left/>
      <right style="thin">
        <color indexed="64"/>
      </right>
      <top style="medium">
        <color indexed="53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1" fillId="0" borderId="0" applyFont="0" applyFill="0" applyBorder="0" applyAlignment="0" applyProtection="0"/>
    <xf numFmtId="0" fontId="21" fillId="0" borderId="0"/>
    <xf numFmtId="0" fontId="21" fillId="0" borderId="0"/>
    <xf numFmtId="0" fontId="40" fillId="0" borderId="0"/>
  </cellStyleXfs>
  <cellXfs count="344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4" fillId="2" borderId="4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0" xfId="0" applyFont="1" applyAlignment="1" applyProtection="1">
      <alignment horizontal="right" vertical="center"/>
      <protection locked="0"/>
    </xf>
    <xf numFmtId="14" fontId="7" fillId="2" borderId="5" xfId="0" applyNumberFormat="1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8" fillId="0" borderId="4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horizontal="right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right" vertical="center"/>
    </xf>
    <xf numFmtId="164" fontId="11" fillId="0" borderId="5" xfId="0" applyNumberFormat="1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right" vertical="center"/>
    </xf>
    <xf numFmtId="0" fontId="8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9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right" vertical="center"/>
      <protection locked="0"/>
    </xf>
    <xf numFmtId="0" fontId="15" fillId="0" borderId="0" xfId="0" applyFont="1" applyAlignment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9" fillId="0" borderId="4" xfId="0" applyFont="1" applyBorder="1" applyProtection="1">
      <protection locked="0"/>
    </xf>
    <xf numFmtId="0" fontId="19" fillId="0" borderId="0" xfId="0" applyFont="1" applyProtection="1">
      <protection locked="0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3" fontId="20" fillId="0" borderId="22" xfId="0" applyNumberFormat="1" applyFont="1" applyBorder="1"/>
    <xf numFmtId="4" fontId="20" fillId="0" borderId="22" xfId="0" applyNumberFormat="1" applyFont="1" applyBorder="1"/>
    <xf numFmtId="43" fontId="20" fillId="0" borderId="23" xfId="1" applyFont="1" applyBorder="1" applyProtection="1"/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43" fontId="22" fillId="0" borderId="5" xfId="1" applyFont="1" applyFill="1" applyBorder="1" applyAlignment="1" applyProtection="1">
      <alignment horizontal="center" vertical="center" wrapText="1"/>
      <protection locked="0"/>
    </xf>
    <xf numFmtId="43" fontId="22" fillId="0" borderId="7" xfId="1" applyFont="1" applyFill="1" applyBorder="1" applyAlignment="1" applyProtection="1">
      <alignment horizontal="center" vertical="center" wrapText="1"/>
      <protection locked="0"/>
    </xf>
    <xf numFmtId="165" fontId="14" fillId="0" borderId="4" xfId="0" applyNumberFormat="1" applyFont="1" applyBorder="1" applyAlignment="1" applyProtection="1">
      <alignment vertical="center"/>
      <protection locked="0"/>
    </xf>
    <xf numFmtId="165" fontId="14" fillId="0" borderId="0" xfId="0" applyNumberFormat="1" applyFont="1" applyAlignment="1" applyProtection="1">
      <alignment vertical="center"/>
      <protection locked="0"/>
    </xf>
    <xf numFmtId="0" fontId="11" fillId="0" borderId="24" xfId="0" applyFont="1" applyBorder="1" applyAlignment="1" applyProtection="1">
      <alignment horizontal="left" vertical="center"/>
      <protection locked="0"/>
    </xf>
    <xf numFmtId="0" fontId="11" fillId="0" borderId="25" xfId="0" applyFont="1" applyBorder="1" applyAlignment="1" applyProtection="1">
      <alignment horizontal="left" vertical="center"/>
      <protection locked="0"/>
    </xf>
    <xf numFmtId="0" fontId="11" fillId="0" borderId="26" xfId="0" applyFont="1" applyBorder="1" applyAlignment="1" applyProtection="1">
      <alignment horizontal="left" vertical="center"/>
      <protection locked="0"/>
    </xf>
    <xf numFmtId="0" fontId="11" fillId="0" borderId="27" xfId="0" applyFont="1" applyBorder="1" applyAlignment="1" applyProtection="1">
      <alignment horizontal="left" vertical="center"/>
      <protection locked="0"/>
    </xf>
    <xf numFmtId="0" fontId="23" fillId="2" borderId="28" xfId="0" applyFont="1" applyFill="1" applyBorder="1" applyAlignment="1" applyProtection="1">
      <alignment horizontal="center" vertical="center"/>
      <protection locked="0"/>
    </xf>
    <xf numFmtId="0" fontId="23" fillId="2" borderId="29" xfId="0" applyFont="1" applyFill="1" applyBorder="1" applyAlignment="1" applyProtection="1">
      <alignment horizontal="center" vertical="center"/>
      <protection locked="0"/>
    </xf>
    <xf numFmtId="0" fontId="23" fillId="2" borderId="30" xfId="0" applyFont="1" applyFill="1" applyBorder="1" applyAlignment="1" applyProtection="1">
      <alignment horizontal="center" vertical="center"/>
      <protection locked="0"/>
    </xf>
    <xf numFmtId="0" fontId="16" fillId="4" borderId="28" xfId="0" applyFont="1" applyFill="1" applyBorder="1" applyAlignment="1">
      <alignment vertical="center"/>
    </xf>
    <xf numFmtId="0" fontId="24" fillId="4" borderId="29" xfId="0" applyFont="1" applyFill="1" applyBorder="1" applyProtection="1">
      <protection locked="0"/>
    </xf>
    <xf numFmtId="0" fontId="16" fillId="4" borderId="31" xfId="0" applyFont="1" applyFill="1" applyBorder="1" applyAlignment="1">
      <alignment vertical="center"/>
    </xf>
    <xf numFmtId="0" fontId="23" fillId="4" borderId="15" xfId="0" applyFont="1" applyFill="1" applyBorder="1" applyAlignment="1">
      <alignment horizontal="center" vertical="center"/>
    </xf>
    <xf numFmtId="0" fontId="25" fillId="4" borderId="0" xfId="0" applyFont="1" applyFill="1" applyProtection="1">
      <protection locked="0"/>
    </xf>
    <xf numFmtId="0" fontId="23" fillId="4" borderId="32" xfId="0" applyFont="1" applyFill="1" applyBorder="1" applyAlignment="1">
      <alignment horizontal="center" vertical="center" wrapText="1"/>
    </xf>
    <xf numFmtId="0" fontId="23" fillId="4" borderId="15" xfId="0" applyFont="1" applyFill="1" applyBorder="1" applyAlignment="1">
      <alignment horizontal="center" vertical="center"/>
    </xf>
    <xf numFmtId="0" fontId="23" fillId="4" borderId="16" xfId="0" applyFont="1" applyFill="1" applyBorder="1" applyAlignment="1">
      <alignment horizontal="center" vertical="center"/>
    </xf>
    <xf numFmtId="0" fontId="26" fillId="0" borderId="33" xfId="0" applyFont="1" applyBorder="1" applyAlignment="1" applyProtection="1">
      <alignment horizontal="left" vertical="center"/>
      <protection locked="0"/>
    </xf>
    <xf numFmtId="0" fontId="26" fillId="0" borderId="34" xfId="0" applyFont="1" applyBorder="1" applyAlignment="1" applyProtection="1">
      <alignment horizontal="left" vertical="center"/>
      <protection locked="0"/>
    </xf>
    <xf numFmtId="43" fontId="23" fillId="0" borderId="35" xfId="1" applyFont="1" applyBorder="1" applyAlignment="1" applyProtection="1">
      <alignment horizontal="center" vertical="center"/>
      <protection locked="0"/>
    </xf>
    <xf numFmtId="43" fontId="23" fillId="0" borderId="36" xfId="1" applyFont="1" applyBorder="1" applyAlignment="1" applyProtection="1">
      <alignment horizontal="center" vertical="center"/>
      <protection locked="0"/>
    </xf>
    <xf numFmtId="0" fontId="27" fillId="0" borderId="33" xfId="0" applyFont="1" applyBorder="1" applyAlignment="1">
      <alignment horizontal="left" vertical="center" wrapText="1"/>
    </xf>
    <xf numFmtId="0" fontId="27" fillId="0" borderId="37" xfId="0" applyFont="1" applyBorder="1" applyAlignment="1">
      <alignment horizontal="left" vertical="center" wrapText="1"/>
    </xf>
    <xf numFmtId="0" fontId="27" fillId="0" borderId="34" xfId="0" applyFont="1" applyBorder="1" applyAlignment="1">
      <alignment horizontal="left" vertical="center" wrapText="1"/>
    </xf>
    <xf numFmtId="0" fontId="28" fillId="0" borderId="38" xfId="1" applyNumberFormat="1" applyFont="1" applyBorder="1" applyAlignment="1" applyProtection="1">
      <alignment horizontal="center" vertical="center" wrapText="1"/>
      <protection locked="0"/>
    </xf>
    <xf numFmtId="166" fontId="28" fillId="0" borderId="39" xfId="1" applyNumberFormat="1" applyFont="1" applyBorder="1" applyAlignment="1" applyProtection="1">
      <alignment vertical="center" wrapText="1"/>
      <protection locked="0"/>
    </xf>
    <xf numFmtId="40" fontId="11" fillId="0" borderId="38" xfId="0" applyNumberFormat="1" applyFont="1" applyBorder="1" applyAlignment="1">
      <alignment horizontal="center" vertical="center"/>
    </xf>
    <xf numFmtId="40" fontId="11" fillId="0" borderId="40" xfId="0" applyNumberFormat="1" applyFont="1" applyBorder="1" applyAlignment="1">
      <alignment horizontal="center" vertical="center"/>
    </xf>
    <xf numFmtId="0" fontId="23" fillId="0" borderId="41" xfId="0" applyFont="1" applyBorder="1" applyAlignment="1" applyProtection="1">
      <alignment horizontal="left" vertical="center"/>
      <protection locked="0"/>
    </xf>
    <xf numFmtId="0" fontId="23" fillId="0" borderId="42" xfId="0" applyFont="1" applyBorder="1" applyAlignment="1" applyProtection="1">
      <alignment horizontal="left" vertical="center"/>
      <protection locked="0"/>
    </xf>
    <xf numFmtId="43" fontId="26" fillId="0" borderId="43" xfId="0" applyNumberFormat="1" applyFont="1" applyBorder="1" applyAlignment="1">
      <alignment horizontal="center" vertical="center"/>
    </xf>
    <xf numFmtId="43" fontId="26" fillId="0" borderId="44" xfId="0" applyNumberFormat="1" applyFont="1" applyBorder="1" applyAlignment="1">
      <alignment horizontal="center" vertical="center"/>
    </xf>
    <xf numFmtId="0" fontId="27" fillId="0" borderId="33" xfId="0" applyFont="1" applyBorder="1" applyAlignment="1" applyProtection="1">
      <alignment horizontal="left" vertical="center" wrapText="1"/>
      <protection locked="0"/>
    </xf>
    <xf numFmtId="0" fontId="27" fillId="0" borderId="37" xfId="0" applyFont="1" applyBorder="1" applyAlignment="1" applyProtection="1">
      <alignment horizontal="left" vertical="center" wrapText="1"/>
      <protection locked="0"/>
    </xf>
    <xf numFmtId="0" fontId="27" fillId="0" borderId="34" xfId="0" applyFont="1" applyBorder="1" applyAlignment="1" applyProtection="1">
      <alignment horizontal="left" vertical="center" wrapText="1"/>
      <protection locked="0"/>
    </xf>
    <xf numFmtId="0" fontId="29" fillId="0" borderId="5" xfId="0" applyFont="1" applyBorder="1" applyAlignment="1" applyProtection="1">
      <alignment horizontal="left" vertical="center" wrapText="1"/>
      <protection locked="0"/>
    </xf>
    <xf numFmtId="0" fontId="29" fillId="0" borderId="7" xfId="0" applyFont="1" applyBorder="1" applyAlignment="1" applyProtection="1">
      <alignment horizontal="left" vertical="center" wrapText="1"/>
      <protection locked="0"/>
    </xf>
    <xf numFmtId="165" fontId="30" fillId="0" borderId="5" xfId="0" applyNumberFormat="1" applyFont="1" applyBorder="1" applyAlignment="1">
      <alignment horizontal="right" vertical="center"/>
    </xf>
    <xf numFmtId="165" fontId="30" fillId="0" borderId="7" xfId="0" applyNumberFormat="1" applyFont="1" applyBorder="1" applyAlignment="1">
      <alignment horizontal="right" vertical="center"/>
    </xf>
    <xf numFmtId="0" fontId="29" fillId="0" borderId="6" xfId="0" applyFont="1" applyBorder="1" applyAlignment="1" applyProtection="1">
      <alignment horizontal="left" vertical="center" wrapText="1"/>
      <protection locked="0"/>
    </xf>
    <xf numFmtId="165" fontId="30" fillId="0" borderId="6" xfId="0" applyNumberFormat="1" applyFont="1" applyBorder="1" applyAlignment="1">
      <alignment horizontal="right" vertical="center"/>
    </xf>
    <xf numFmtId="165" fontId="30" fillId="0" borderId="6" xfId="0" applyNumberFormat="1" applyFont="1" applyBorder="1" applyAlignment="1" applyProtection="1">
      <alignment horizontal="right" vertical="center"/>
      <protection locked="0"/>
    </xf>
    <xf numFmtId="0" fontId="31" fillId="4" borderId="45" xfId="0" applyFont="1" applyFill="1" applyBorder="1" applyAlignment="1" applyProtection="1">
      <alignment horizontal="center" vertical="center"/>
      <protection locked="0"/>
    </xf>
    <xf numFmtId="0" fontId="31" fillId="0" borderId="5" xfId="0" applyFont="1" applyBorder="1" applyAlignment="1" applyProtection="1">
      <alignment horizontal="center" vertical="center"/>
      <protection locked="0"/>
    </xf>
    <xf numFmtId="0" fontId="31" fillId="0" borderId="6" xfId="0" applyFont="1" applyBorder="1" applyAlignment="1" applyProtection="1">
      <alignment horizontal="center" vertical="center"/>
      <protection locked="0"/>
    </xf>
    <xf numFmtId="0" fontId="31" fillId="0" borderId="7" xfId="0" applyFont="1" applyBorder="1" applyAlignment="1" applyProtection="1">
      <alignment horizontal="center" vertical="center"/>
      <protection locked="0"/>
    </xf>
    <xf numFmtId="0" fontId="32" fillId="0" borderId="5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167" fontId="16" fillId="0" borderId="12" xfId="1" applyNumberFormat="1" applyFont="1" applyBorder="1" applyAlignment="1" applyProtection="1">
      <alignment vertical="center" wrapText="1"/>
      <protection locked="0"/>
    </xf>
    <xf numFmtId="167" fontId="16" fillId="0" borderId="46" xfId="1" applyNumberFormat="1" applyFont="1" applyBorder="1" applyAlignment="1" applyProtection="1">
      <alignment vertical="center" wrapText="1"/>
      <protection locked="0"/>
    </xf>
    <xf numFmtId="4" fontId="7" fillId="0" borderId="22" xfId="0" applyNumberFormat="1" applyFont="1" applyBorder="1" applyAlignment="1">
      <alignment horizontal="center" vertical="center"/>
    </xf>
    <xf numFmtId="4" fontId="7" fillId="0" borderId="23" xfId="0" applyNumberFormat="1" applyFont="1" applyBorder="1" applyAlignment="1">
      <alignment horizontal="center" vertical="center"/>
    </xf>
    <xf numFmtId="0" fontId="0" fillId="0" borderId="47" xfId="0" applyBorder="1" applyProtection="1"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20" fillId="2" borderId="5" xfId="0" applyFont="1" applyFill="1" applyBorder="1" applyAlignment="1" applyProtection="1">
      <alignment horizontal="right" vertical="center"/>
      <protection locked="0"/>
    </xf>
    <xf numFmtId="0" fontId="20" fillId="2" borderId="6" xfId="0" applyFont="1" applyFill="1" applyBorder="1" applyAlignment="1" applyProtection="1">
      <alignment horizontal="right" vertical="center"/>
      <protection locked="0"/>
    </xf>
    <xf numFmtId="0" fontId="20" fillId="2" borderId="7" xfId="0" applyFont="1" applyFill="1" applyBorder="1" applyAlignment="1" applyProtection="1">
      <alignment horizontal="right" vertical="center"/>
      <protection locked="0"/>
    </xf>
    <xf numFmtId="43" fontId="33" fillId="0" borderId="5" xfId="1" applyFont="1" applyBorder="1" applyAlignment="1" applyProtection="1">
      <alignment horizontal="center" vertical="center"/>
      <protection locked="0"/>
    </xf>
    <xf numFmtId="43" fontId="33" fillId="0" borderId="6" xfId="1" applyFont="1" applyBorder="1" applyAlignment="1" applyProtection="1">
      <alignment horizontal="center" vertical="center"/>
      <protection locked="0"/>
    </xf>
    <xf numFmtId="43" fontId="33" fillId="0" borderId="7" xfId="1" applyFont="1" applyBorder="1" applyAlignment="1" applyProtection="1">
      <alignment horizontal="center" vertical="center"/>
      <protection locked="0"/>
    </xf>
    <xf numFmtId="0" fontId="1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34" fillId="0" borderId="48" xfId="2" applyFont="1" applyBorder="1" applyAlignment="1" applyProtection="1">
      <alignment horizontal="center" vertical="center" wrapText="1"/>
      <protection locked="0"/>
    </xf>
    <xf numFmtId="0" fontId="34" fillId="0" borderId="49" xfId="2" applyFont="1" applyBorder="1" applyAlignment="1" applyProtection="1">
      <alignment horizontal="center" vertical="center"/>
      <protection locked="0"/>
    </xf>
    <xf numFmtId="0" fontId="35" fillId="0" borderId="49" xfId="2" applyFont="1" applyBorder="1" applyAlignment="1" applyProtection="1">
      <alignment horizontal="center" vertical="center" wrapText="1"/>
      <protection locked="0"/>
    </xf>
    <xf numFmtId="0" fontId="34" fillId="0" borderId="50" xfId="2" applyFont="1" applyBorder="1" applyAlignment="1" applyProtection="1">
      <alignment horizontal="center" vertical="center" wrapText="1"/>
      <protection locked="0"/>
    </xf>
    <xf numFmtId="0" fontId="34" fillId="0" borderId="51" xfId="2" applyFont="1" applyBorder="1" applyAlignment="1" applyProtection="1">
      <alignment horizontal="center" vertical="center"/>
      <protection locked="0"/>
    </xf>
    <xf numFmtId="3" fontId="1" fillId="0" borderId="52" xfId="2" applyNumberFormat="1" applyFont="1" applyBorder="1" applyAlignment="1">
      <alignment horizontal="center" vertical="center"/>
    </xf>
    <xf numFmtId="3" fontId="1" fillId="0" borderId="53" xfId="2" applyNumberFormat="1" applyFont="1" applyBorder="1" applyAlignment="1">
      <alignment horizontal="center" vertical="center"/>
    </xf>
    <xf numFmtId="0" fontId="34" fillId="0" borderId="54" xfId="2" applyFont="1" applyBorder="1" applyAlignment="1" applyProtection="1">
      <alignment horizontal="center" vertical="center"/>
      <protection locked="0"/>
    </xf>
    <xf numFmtId="0" fontId="34" fillId="0" borderId="55" xfId="2" applyFont="1" applyBorder="1" applyAlignment="1" applyProtection="1">
      <alignment horizontal="center" vertical="center"/>
      <protection locked="0"/>
    </xf>
    <xf numFmtId="0" fontId="35" fillId="0" borderId="55" xfId="2" applyFont="1" applyBorder="1" applyAlignment="1" applyProtection="1">
      <alignment horizontal="center" vertical="center" wrapText="1"/>
      <protection locked="0"/>
    </xf>
    <xf numFmtId="0" fontId="34" fillId="0" borderId="56" xfId="2" applyFont="1" applyBorder="1" applyAlignment="1" applyProtection="1">
      <alignment horizontal="center" vertical="center"/>
      <protection locked="0"/>
    </xf>
    <xf numFmtId="0" fontId="34" fillId="0" borderId="57" xfId="2" applyFont="1" applyBorder="1" applyAlignment="1" applyProtection="1">
      <alignment horizontal="center" vertical="center"/>
      <protection locked="0"/>
    </xf>
    <xf numFmtId="3" fontId="1" fillId="0" borderId="0" xfId="2" applyNumberFormat="1" applyFont="1" applyAlignment="1">
      <alignment horizontal="center" vertical="center"/>
    </xf>
    <xf numFmtId="3" fontId="1" fillId="0" borderId="58" xfId="2" applyNumberFormat="1" applyFont="1" applyBorder="1" applyAlignment="1">
      <alignment horizontal="center" vertical="center"/>
    </xf>
    <xf numFmtId="0" fontId="11" fillId="5" borderId="59" xfId="2" applyFont="1" applyFill="1" applyBorder="1" applyAlignment="1">
      <alignment horizontal="center" vertical="center"/>
    </xf>
    <xf numFmtId="0" fontId="11" fillId="5" borderId="6" xfId="2" applyFont="1" applyFill="1" applyBorder="1" applyAlignment="1">
      <alignment horizontal="center" vertical="center"/>
    </xf>
    <xf numFmtId="0" fontId="11" fillId="5" borderId="0" xfId="2" applyFont="1" applyFill="1" applyAlignment="1">
      <alignment vertical="center"/>
    </xf>
    <xf numFmtId="0" fontId="36" fillId="0" borderId="59" xfId="2" applyFont="1" applyBorder="1" applyAlignment="1" applyProtection="1">
      <alignment horizontal="center" vertical="center"/>
      <protection locked="0"/>
    </xf>
    <xf numFmtId="0" fontId="36" fillId="0" borderId="6" xfId="2" applyFont="1" applyBorder="1" applyAlignment="1" applyProtection="1">
      <alignment horizontal="center" vertical="center"/>
      <protection locked="0"/>
    </xf>
    <xf numFmtId="0" fontId="36" fillId="0" borderId="8" xfId="2" applyFont="1" applyBorder="1" applyAlignment="1" applyProtection="1">
      <alignment horizontal="center" vertical="center"/>
      <protection locked="0"/>
    </xf>
    <xf numFmtId="0" fontId="1" fillId="0" borderId="0" xfId="2" applyFont="1" applyAlignment="1" applyProtection="1">
      <alignment vertical="center"/>
      <protection locked="0"/>
    </xf>
    <xf numFmtId="0" fontId="34" fillId="0" borderId="60" xfId="2" applyFont="1" applyBorder="1" applyAlignment="1" applyProtection="1">
      <alignment vertical="center"/>
      <protection locked="0"/>
    </xf>
    <xf numFmtId="3" fontId="1" fillId="0" borderId="61" xfId="2" applyNumberFormat="1" applyFont="1" applyBorder="1" applyAlignment="1" applyProtection="1">
      <alignment vertical="center"/>
      <protection locked="0"/>
    </xf>
    <xf numFmtId="2" fontId="1" fillId="0" borderId="61" xfId="2" applyNumberFormat="1" applyFont="1" applyBorder="1" applyAlignment="1">
      <alignment horizontal="center" vertical="center"/>
    </xf>
    <xf numFmtId="168" fontId="1" fillId="0" borderId="62" xfId="1" applyNumberFormat="1" applyFont="1" applyBorder="1" applyAlignment="1" applyProtection="1">
      <alignment vertical="center"/>
    </xf>
    <xf numFmtId="0" fontId="1" fillId="0" borderId="57" xfId="2" applyFont="1" applyBorder="1" applyAlignment="1" applyProtection="1">
      <alignment vertical="center"/>
      <protection locked="0"/>
    </xf>
    <xf numFmtId="0" fontId="34" fillId="0" borderId="63" xfId="2" applyFont="1" applyBorder="1" applyAlignment="1" applyProtection="1">
      <alignment vertical="center"/>
      <protection locked="0"/>
    </xf>
    <xf numFmtId="3" fontId="1" fillId="0" borderId="38" xfId="2" applyNumberFormat="1" applyFont="1" applyBorder="1" applyAlignment="1" applyProtection="1">
      <alignment vertical="center"/>
      <protection locked="0"/>
    </xf>
    <xf numFmtId="2" fontId="1" fillId="0" borderId="38" xfId="2" applyNumberFormat="1" applyFont="1" applyBorder="1" applyAlignment="1">
      <alignment horizontal="center" vertical="center"/>
    </xf>
    <xf numFmtId="168" fontId="1" fillId="0" borderId="64" xfId="1" applyNumberFormat="1" applyFont="1" applyBorder="1" applyAlignment="1" applyProtection="1">
      <alignment vertical="center"/>
    </xf>
    <xf numFmtId="0" fontId="34" fillId="0" borderId="65" xfId="2" applyFont="1" applyBorder="1" applyAlignment="1" applyProtection="1">
      <alignment vertical="center"/>
      <protection locked="0"/>
    </xf>
    <xf numFmtId="3" fontId="1" fillId="0" borderId="66" xfId="2" applyNumberFormat="1" applyFont="1" applyBorder="1" applyAlignment="1" applyProtection="1">
      <alignment vertical="center"/>
      <protection locked="0"/>
    </xf>
    <xf numFmtId="2" fontId="1" fillId="0" borderId="66" xfId="2" applyNumberFormat="1" applyFont="1" applyBorder="1" applyAlignment="1">
      <alignment horizontal="center" vertical="center"/>
    </xf>
    <xf numFmtId="168" fontId="1" fillId="0" borderId="67" xfId="1" applyNumberFormat="1" applyFont="1" applyBorder="1" applyAlignment="1" applyProtection="1">
      <alignment vertical="center"/>
    </xf>
    <xf numFmtId="0" fontId="31" fillId="0" borderId="12" xfId="2" applyFont="1" applyBorder="1" applyAlignment="1" applyProtection="1">
      <alignment vertical="center"/>
      <protection locked="0"/>
    </xf>
    <xf numFmtId="3" fontId="31" fillId="0" borderId="12" xfId="2" applyNumberFormat="1" applyFont="1" applyBorder="1" applyAlignment="1" applyProtection="1">
      <alignment vertical="center"/>
      <protection locked="0"/>
    </xf>
    <xf numFmtId="168" fontId="31" fillId="0" borderId="12" xfId="2" applyNumberFormat="1" applyFont="1" applyBorder="1" applyAlignment="1" applyProtection="1">
      <alignment vertical="center"/>
      <protection locked="0"/>
    </xf>
    <xf numFmtId="0" fontId="31" fillId="0" borderId="26" xfId="2" applyFont="1" applyBorder="1" applyAlignment="1" applyProtection="1">
      <alignment vertical="center"/>
      <protection locked="0"/>
    </xf>
    <xf numFmtId="3" fontId="1" fillId="0" borderId="26" xfId="2" applyNumberFormat="1" applyFont="1" applyBorder="1" applyAlignment="1">
      <alignment horizontal="center" vertical="center"/>
    </xf>
    <xf numFmtId="3" fontId="1" fillId="0" borderId="68" xfId="2" applyNumberFormat="1" applyFont="1" applyBorder="1" applyAlignment="1">
      <alignment horizontal="center" vertical="center"/>
    </xf>
    <xf numFmtId="0" fontId="31" fillId="0" borderId="0" xfId="2" applyFont="1" applyAlignment="1" applyProtection="1">
      <alignment horizontal="right" vertical="center"/>
      <protection locked="0"/>
    </xf>
    <xf numFmtId="0" fontId="34" fillId="0" borderId="48" xfId="3" applyFont="1" applyBorder="1" applyAlignment="1">
      <alignment horizontal="center" vertical="center" wrapText="1"/>
    </xf>
    <xf numFmtId="0" fontId="34" fillId="0" borderId="49" xfId="3" applyFont="1" applyBorder="1" applyAlignment="1">
      <alignment horizontal="center" vertical="center"/>
    </xf>
    <xf numFmtId="0" fontId="35" fillId="0" borderId="49" xfId="3" applyFont="1" applyBorder="1" applyAlignment="1">
      <alignment horizontal="center" vertical="center" wrapText="1"/>
    </xf>
    <xf numFmtId="0" fontId="34" fillId="0" borderId="50" xfId="3" applyFont="1" applyBorder="1" applyAlignment="1">
      <alignment horizontal="center" vertical="center" wrapText="1"/>
    </xf>
    <xf numFmtId="0" fontId="34" fillId="0" borderId="57" xfId="3" applyFont="1" applyBorder="1" applyAlignment="1">
      <alignment horizontal="center" vertical="center"/>
    </xf>
    <xf numFmtId="0" fontId="34" fillId="0" borderId="54" xfId="3" applyFont="1" applyBorder="1" applyAlignment="1">
      <alignment horizontal="center" vertical="center"/>
    </xf>
    <xf numFmtId="0" fontId="34" fillId="0" borderId="55" xfId="3" applyFont="1" applyBorder="1" applyAlignment="1">
      <alignment horizontal="center" vertical="center"/>
    </xf>
    <xf numFmtId="0" fontId="35" fillId="0" borderId="55" xfId="3" applyFont="1" applyBorder="1" applyAlignment="1">
      <alignment horizontal="center" vertical="center" wrapText="1"/>
    </xf>
    <xf numFmtId="0" fontId="34" fillId="0" borderId="56" xfId="3" applyFont="1" applyBorder="1" applyAlignment="1">
      <alignment horizontal="center" vertical="center"/>
    </xf>
    <xf numFmtId="0" fontId="11" fillId="5" borderId="59" xfId="3" applyFont="1" applyFill="1" applyBorder="1" applyAlignment="1">
      <alignment horizontal="center" vertical="center"/>
    </xf>
    <xf numFmtId="0" fontId="11" fillId="5" borderId="6" xfId="3" applyFont="1" applyFill="1" applyBorder="1" applyAlignment="1">
      <alignment horizontal="center" vertical="center"/>
    </xf>
    <xf numFmtId="0" fontId="11" fillId="5" borderId="8" xfId="3" applyFont="1" applyFill="1" applyBorder="1" applyAlignment="1">
      <alignment horizontal="center" vertical="center"/>
    </xf>
    <xf numFmtId="0" fontId="31" fillId="5" borderId="57" xfId="3" applyFont="1" applyFill="1" applyBorder="1" applyAlignment="1">
      <alignment vertical="center"/>
    </xf>
    <xf numFmtId="0" fontId="16" fillId="5" borderId="59" xfId="3" applyFont="1" applyFill="1" applyBorder="1" applyAlignment="1">
      <alignment horizontal="center" vertical="center"/>
    </xf>
    <xf numFmtId="0" fontId="16" fillId="5" borderId="6" xfId="3" applyFont="1" applyFill="1" applyBorder="1" applyAlignment="1">
      <alignment horizontal="center" vertical="center"/>
    </xf>
    <xf numFmtId="0" fontId="16" fillId="5" borderId="8" xfId="3" applyFont="1" applyFill="1" applyBorder="1" applyAlignment="1">
      <alignment horizontal="center" vertical="center"/>
    </xf>
    <xf numFmtId="0" fontId="16" fillId="5" borderId="57" xfId="3" applyFont="1" applyFill="1" applyBorder="1" applyAlignment="1">
      <alignment vertical="center"/>
    </xf>
    <xf numFmtId="168" fontId="0" fillId="0" borderId="0" xfId="0" applyNumberFormat="1"/>
    <xf numFmtId="0" fontId="36" fillId="0" borderId="59" xfId="3" applyFont="1" applyBorder="1" applyAlignment="1">
      <alignment horizontal="center" vertical="center"/>
    </xf>
    <xf numFmtId="0" fontId="36" fillId="0" borderId="6" xfId="3" applyFont="1" applyBorder="1" applyAlignment="1">
      <alignment horizontal="center" vertical="center"/>
    </xf>
    <xf numFmtId="0" fontId="36" fillId="0" borderId="8" xfId="3" applyFont="1" applyBorder="1" applyAlignment="1">
      <alignment horizontal="center" vertical="center"/>
    </xf>
    <xf numFmtId="0" fontId="1" fillId="0" borderId="0" xfId="3" applyFont="1" applyAlignment="1">
      <alignment vertical="center"/>
    </xf>
    <xf numFmtId="0" fontId="34" fillId="0" borderId="60" xfId="3" applyFont="1" applyBorder="1" applyAlignment="1" applyProtection="1">
      <alignment vertical="center"/>
      <protection locked="0"/>
    </xf>
    <xf numFmtId="3" fontId="1" fillId="0" borderId="61" xfId="3" applyNumberFormat="1" applyFont="1" applyBorder="1" applyAlignment="1" applyProtection="1">
      <alignment vertical="center"/>
      <protection locked="0"/>
    </xf>
    <xf numFmtId="2" fontId="28" fillId="0" borderId="61" xfId="3" applyNumberFormat="1" applyFont="1" applyBorder="1" applyAlignment="1">
      <alignment horizontal="center" vertical="center"/>
    </xf>
    <xf numFmtId="0" fontId="1" fillId="0" borderId="57" xfId="3" applyFont="1" applyBorder="1" applyAlignment="1" applyProtection="1">
      <alignment vertical="center"/>
      <protection locked="0"/>
    </xf>
    <xf numFmtId="0" fontId="34" fillId="0" borderId="63" xfId="3" applyFont="1" applyBorder="1" applyAlignment="1" applyProtection="1">
      <alignment vertical="center"/>
      <protection locked="0"/>
    </xf>
    <xf numFmtId="3" fontId="1" fillId="0" borderId="38" xfId="3" applyNumberFormat="1" applyFont="1" applyBorder="1" applyAlignment="1" applyProtection="1">
      <alignment vertical="center"/>
      <protection locked="0"/>
    </xf>
    <xf numFmtId="2" fontId="28" fillId="0" borderId="38" xfId="3" applyNumberFormat="1" applyFont="1" applyBorder="1" applyAlignment="1">
      <alignment horizontal="center" vertical="center"/>
    </xf>
    <xf numFmtId="168" fontId="1" fillId="0" borderId="64" xfId="1" applyNumberFormat="1" applyFont="1" applyBorder="1" applyAlignment="1" applyProtection="1">
      <alignment vertical="center"/>
      <protection locked="0"/>
    </xf>
    <xf numFmtId="0" fontId="3" fillId="0" borderId="69" xfId="3" applyFont="1" applyBorder="1" applyAlignment="1">
      <alignment horizontal="right" vertical="center"/>
    </xf>
    <xf numFmtId="3" fontId="3" fillId="0" borderId="70" xfId="3" applyNumberFormat="1" applyFont="1" applyBorder="1" applyAlignment="1">
      <alignment vertical="center"/>
    </xf>
    <xf numFmtId="0" fontId="3" fillId="0" borderId="70" xfId="3" applyFont="1" applyBorder="1" applyAlignment="1" applyProtection="1">
      <alignment vertical="center"/>
      <protection locked="0"/>
    </xf>
    <xf numFmtId="168" fontId="3" fillId="0" borderId="71" xfId="1" applyNumberFormat="1" applyFont="1" applyBorder="1" applyAlignment="1" applyProtection="1">
      <alignment vertical="center"/>
    </xf>
    <xf numFmtId="0" fontId="3" fillId="0" borderId="57" xfId="3" applyFont="1" applyBorder="1" applyAlignment="1" applyProtection="1">
      <alignment vertical="center"/>
      <protection locked="0"/>
    </xf>
    <xf numFmtId="0" fontId="37" fillId="0" borderId="2" xfId="3" applyFont="1" applyBorder="1" applyAlignment="1" applyProtection="1">
      <alignment vertical="center"/>
      <protection locked="0"/>
    </xf>
    <xf numFmtId="0" fontId="37" fillId="0" borderId="0" xfId="3" applyFont="1" applyAlignment="1" applyProtection="1">
      <alignment vertical="center"/>
      <protection locked="0"/>
    </xf>
    <xf numFmtId="0" fontId="11" fillId="3" borderId="72" xfId="3" applyFont="1" applyFill="1" applyBorder="1" applyAlignment="1">
      <alignment horizontal="center" vertical="center"/>
    </xf>
    <xf numFmtId="0" fontId="11" fillId="3" borderId="52" xfId="3" applyFont="1" applyFill="1" applyBorder="1" applyAlignment="1">
      <alignment horizontal="center" vertical="center"/>
    </xf>
    <xf numFmtId="0" fontId="11" fillId="3" borderId="53" xfId="3" applyFont="1" applyFill="1" applyBorder="1" applyAlignment="1">
      <alignment horizontal="center" vertical="center"/>
    </xf>
    <xf numFmtId="0" fontId="0" fillId="3" borderId="0" xfId="0" applyFill="1"/>
    <xf numFmtId="0" fontId="21" fillId="3" borderId="0" xfId="3" applyFill="1" applyAlignment="1">
      <alignment vertical="center"/>
    </xf>
    <xf numFmtId="0" fontId="34" fillId="0" borderId="73" xfId="3" applyFont="1" applyBorder="1" applyAlignment="1" applyProtection="1">
      <alignment vertical="center"/>
      <protection locked="0"/>
    </xf>
    <xf numFmtId="3" fontId="1" fillId="0" borderId="15" xfId="3" applyNumberFormat="1" applyFont="1" applyBorder="1" applyAlignment="1" applyProtection="1">
      <alignment vertical="center"/>
      <protection locked="0"/>
    </xf>
    <xf numFmtId="2" fontId="28" fillId="0" borderId="15" xfId="3" applyNumberFormat="1" applyFont="1" applyBorder="1" applyAlignment="1">
      <alignment horizontal="center" vertical="center"/>
    </xf>
    <xf numFmtId="168" fontId="1" fillId="0" borderId="74" xfId="1" applyNumberFormat="1" applyFont="1" applyBorder="1" applyAlignment="1" applyProtection="1">
      <alignment vertical="center"/>
    </xf>
    <xf numFmtId="0" fontId="21" fillId="0" borderId="0" xfId="3" applyAlignment="1" applyProtection="1">
      <alignment vertical="center"/>
      <protection locked="0"/>
    </xf>
    <xf numFmtId="0" fontId="34" fillId="0" borderId="47" xfId="3" applyFont="1" applyBorder="1" applyAlignment="1" applyProtection="1">
      <alignment vertical="center"/>
      <protection locked="0"/>
    </xf>
    <xf numFmtId="3" fontId="1" fillId="0" borderId="22" xfId="3" applyNumberFormat="1" applyFont="1" applyBorder="1" applyAlignment="1" applyProtection="1">
      <alignment vertical="center"/>
      <protection locked="0"/>
    </xf>
    <xf numFmtId="2" fontId="28" fillId="0" borderId="0" xfId="3" applyNumberFormat="1" applyFont="1" applyAlignment="1">
      <alignment horizontal="center" vertical="center"/>
    </xf>
    <xf numFmtId="168" fontId="1" fillId="0" borderId="75" xfId="1" applyNumberFormat="1" applyFont="1" applyBorder="1" applyAlignment="1" applyProtection="1">
      <alignment vertical="center"/>
    </xf>
    <xf numFmtId="3" fontId="1" fillId="0" borderId="66" xfId="3" applyNumberFormat="1" applyFont="1" applyBorder="1" applyAlignment="1" applyProtection="1">
      <alignment vertical="center"/>
      <protection locked="0"/>
    </xf>
    <xf numFmtId="2" fontId="28" fillId="0" borderId="66" xfId="3" applyNumberFormat="1" applyFont="1" applyBorder="1" applyAlignment="1">
      <alignment horizontal="center" vertical="center"/>
    </xf>
    <xf numFmtId="3" fontId="37" fillId="0" borderId="70" xfId="3" applyNumberFormat="1" applyFont="1" applyBorder="1" applyAlignment="1">
      <alignment vertical="center"/>
    </xf>
    <xf numFmtId="2" fontId="37" fillId="0" borderId="70" xfId="3" applyNumberFormat="1" applyFont="1" applyBorder="1" applyAlignment="1" applyProtection="1">
      <alignment horizontal="center" vertical="center"/>
      <protection locked="0"/>
    </xf>
    <xf numFmtId="168" fontId="37" fillId="0" borderId="71" xfId="1" applyNumberFormat="1" applyFont="1" applyBorder="1" applyAlignment="1" applyProtection="1">
      <alignment vertical="center"/>
    </xf>
    <xf numFmtId="0" fontId="37" fillId="0" borderId="47" xfId="3" applyFont="1" applyBorder="1" applyAlignment="1" applyProtection="1">
      <alignment vertical="center"/>
      <protection locked="0"/>
    </xf>
    <xf numFmtId="4" fontId="37" fillId="0" borderId="58" xfId="3" applyNumberFormat="1" applyFont="1" applyBorder="1" applyAlignment="1" applyProtection="1">
      <alignment vertical="center"/>
      <protection locked="0"/>
    </xf>
    <xf numFmtId="43" fontId="37" fillId="0" borderId="0" xfId="1" applyFont="1" applyBorder="1" applyAlignment="1" applyProtection="1">
      <alignment vertical="center"/>
      <protection locked="0"/>
    </xf>
    <xf numFmtId="0" fontId="11" fillId="3" borderId="76" xfId="3" applyFont="1" applyFill="1" applyBorder="1" applyAlignment="1">
      <alignment horizontal="center" vertical="center" wrapText="1"/>
    </xf>
    <xf numFmtId="0" fontId="11" fillId="3" borderId="77" xfId="3" applyFont="1" applyFill="1" applyBorder="1" applyAlignment="1">
      <alignment horizontal="center" vertical="center" wrapText="1"/>
    </xf>
    <xf numFmtId="0" fontId="11" fillId="3" borderId="78" xfId="3" applyFont="1" applyFill="1" applyBorder="1" applyAlignment="1">
      <alignment horizontal="center" vertical="center" wrapText="1"/>
    </xf>
    <xf numFmtId="0" fontId="11" fillId="6" borderId="76" xfId="3" applyFont="1" applyFill="1" applyBorder="1" applyAlignment="1">
      <alignment horizontal="center" vertical="center"/>
    </xf>
    <xf numFmtId="0" fontId="11" fillId="6" borderId="77" xfId="3" applyFont="1" applyFill="1" applyBorder="1" applyAlignment="1">
      <alignment horizontal="center" vertical="center"/>
    </xf>
    <xf numFmtId="0" fontId="11" fillId="6" borderId="78" xfId="3" applyFont="1" applyFill="1" applyBorder="1" applyAlignment="1">
      <alignment horizontal="center" vertical="center"/>
    </xf>
    <xf numFmtId="0" fontId="21" fillId="0" borderId="0" xfId="3" applyAlignment="1">
      <alignment vertical="center"/>
    </xf>
    <xf numFmtId="0" fontId="11" fillId="7" borderId="76" xfId="3" applyFont="1" applyFill="1" applyBorder="1" applyAlignment="1">
      <alignment horizontal="center" vertical="center"/>
    </xf>
    <xf numFmtId="0" fontId="11" fillId="7" borderId="77" xfId="3" applyFont="1" applyFill="1" applyBorder="1" applyAlignment="1">
      <alignment horizontal="center" vertical="center"/>
    </xf>
    <xf numFmtId="0" fontId="11" fillId="7" borderId="78" xfId="3" applyFont="1" applyFill="1" applyBorder="1" applyAlignment="1">
      <alignment horizontal="center" vertical="center"/>
    </xf>
    <xf numFmtId="0" fontId="30" fillId="5" borderId="73" xfId="0" applyFont="1" applyFill="1" applyBorder="1" applyAlignment="1">
      <alignment horizontal="center"/>
    </xf>
    <xf numFmtId="3" fontId="1" fillId="5" borderId="15" xfId="0" applyNumberFormat="1" applyFont="1" applyFill="1" applyBorder="1"/>
    <xf numFmtId="43" fontId="1" fillId="5" borderId="15" xfId="1" applyFont="1" applyFill="1" applyBorder="1" applyProtection="1"/>
    <xf numFmtId="168" fontId="1" fillId="5" borderId="74" xfId="1" applyNumberFormat="1" applyFont="1" applyFill="1" applyBorder="1" applyProtection="1"/>
    <xf numFmtId="0" fontId="34" fillId="0" borderId="63" xfId="0" applyFont="1" applyBorder="1"/>
    <xf numFmtId="3" fontId="1" fillId="0" borderId="38" xfId="0" applyNumberFormat="1" applyFont="1" applyBorder="1" applyProtection="1">
      <protection locked="0"/>
    </xf>
    <xf numFmtId="43" fontId="26" fillId="0" borderId="38" xfId="1" applyFont="1" applyBorder="1" applyProtection="1"/>
    <xf numFmtId="168" fontId="1" fillId="0" borderId="64" xfId="1" applyNumberFormat="1" applyFont="1" applyBorder="1" applyProtection="1"/>
    <xf numFmtId="0" fontId="30" fillId="5" borderId="63" xfId="0" applyFont="1" applyFill="1" applyBorder="1" applyAlignment="1">
      <alignment horizontal="center"/>
    </xf>
    <xf numFmtId="3" fontId="1" fillId="5" borderId="38" xfId="0" applyNumberFormat="1" applyFont="1" applyFill="1" applyBorder="1"/>
    <xf numFmtId="43" fontId="1" fillId="5" borderId="38" xfId="1" applyFont="1" applyFill="1" applyBorder="1" applyProtection="1"/>
    <xf numFmtId="168" fontId="1" fillId="5" borderId="64" xfId="1" applyNumberFormat="1" applyFont="1" applyFill="1" applyBorder="1" applyProtection="1"/>
    <xf numFmtId="0" fontId="30" fillId="5" borderId="63" xfId="0" applyFont="1" applyFill="1" applyBorder="1"/>
    <xf numFmtId="3" fontId="31" fillId="5" borderId="38" xfId="0" applyNumberFormat="1" applyFont="1" applyFill="1" applyBorder="1"/>
    <xf numFmtId="43" fontId="31" fillId="5" borderId="38" xfId="1" applyFont="1" applyFill="1" applyBorder="1" applyProtection="1"/>
    <xf numFmtId="168" fontId="31" fillId="5" borderId="64" xfId="1" applyNumberFormat="1" applyFont="1" applyFill="1" applyBorder="1" applyProtection="1"/>
    <xf numFmtId="0" fontId="16" fillId="0" borderId="63" xfId="3" applyFont="1" applyBorder="1" applyAlignment="1" applyProtection="1">
      <alignment vertical="center"/>
      <protection locked="0"/>
    </xf>
    <xf numFmtId="3" fontId="28" fillId="0" borderId="38" xfId="3" applyNumberFormat="1" applyFont="1" applyBorder="1" applyAlignment="1" applyProtection="1">
      <alignment vertical="center"/>
      <protection locked="0"/>
    </xf>
    <xf numFmtId="2" fontId="38" fillId="0" borderId="38" xfId="3" applyNumberFormat="1" applyFont="1" applyBorder="1" applyAlignment="1">
      <alignment horizontal="center" vertical="center"/>
    </xf>
    <xf numFmtId="0" fontId="16" fillId="0" borderId="47" xfId="3" applyFont="1" applyBorder="1" applyAlignment="1" applyProtection="1">
      <alignment vertical="center"/>
      <protection locked="0"/>
    </xf>
    <xf numFmtId="3" fontId="28" fillId="0" borderId="22" xfId="3" applyNumberFormat="1" applyFont="1" applyBorder="1" applyAlignment="1" applyProtection="1">
      <alignment vertical="center"/>
      <protection locked="0"/>
    </xf>
    <xf numFmtId="3" fontId="1" fillId="0" borderId="22" xfId="0" applyNumberFormat="1" applyFont="1" applyBorder="1" applyProtection="1">
      <protection locked="0"/>
    </xf>
    <xf numFmtId="43" fontId="26" fillId="0" borderId="0" xfId="1" applyFont="1" applyBorder="1" applyProtection="1"/>
    <xf numFmtId="0" fontId="11" fillId="7" borderId="76" xfId="3" applyFont="1" applyFill="1" applyBorder="1" applyAlignment="1" applyProtection="1">
      <alignment horizontal="center" vertical="center"/>
      <protection locked="0"/>
    </xf>
    <xf numFmtId="0" fontId="11" fillId="7" borderId="77" xfId="3" applyFont="1" applyFill="1" applyBorder="1" applyAlignment="1" applyProtection="1">
      <alignment horizontal="center" vertical="center"/>
      <protection locked="0"/>
    </xf>
    <xf numFmtId="0" fontId="11" fillId="7" borderId="78" xfId="3" applyFont="1" applyFill="1" applyBorder="1" applyAlignment="1" applyProtection="1">
      <alignment horizontal="center" vertical="center"/>
      <protection locked="0"/>
    </xf>
    <xf numFmtId="0" fontId="39" fillId="0" borderId="0" xfId="3" applyFont="1" applyAlignment="1" applyProtection="1">
      <alignment vertical="center"/>
      <protection locked="0"/>
    </xf>
    <xf numFmtId="0" fontId="16" fillId="8" borderId="76" xfId="3" applyFont="1" applyFill="1" applyBorder="1" applyAlignment="1" applyProtection="1">
      <alignment horizontal="center" vertical="center"/>
      <protection locked="0"/>
    </xf>
    <xf numFmtId="0" fontId="16" fillId="8" borderId="77" xfId="3" applyFont="1" applyFill="1" applyBorder="1" applyAlignment="1" applyProtection="1">
      <alignment horizontal="center" vertical="center"/>
      <protection locked="0"/>
    </xf>
    <xf numFmtId="0" fontId="16" fillId="8" borderId="78" xfId="3" applyFont="1" applyFill="1" applyBorder="1" applyAlignment="1" applyProtection="1">
      <alignment horizontal="center" vertical="center"/>
      <protection locked="0"/>
    </xf>
    <xf numFmtId="0" fontId="1" fillId="0" borderId="57" xfId="3" applyFont="1" applyBorder="1" applyAlignment="1" applyProtection="1">
      <alignment horizontal="center" vertical="center"/>
      <protection locked="0"/>
    </xf>
    <xf numFmtId="0" fontId="31" fillId="0" borderId="57" xfId="3" applyFont="1" applyBorder="1" applyAlignment="1" applyProtection="1">
      <alignment vertical="center"/>
      <protection locked="0"/>
    </xf>
    <xf numFmtId="2" fontId="28" fillId="0" borderId="22" xfId="3" applyNumberFormat="1" applyFont="1" applyBorder="1" applyAlignment="1">
      <alignment horizontal="center" vertical="center"/>
    </xf>
    <xf numFmtId="0" fontId="1" fillId="0" borderId="0" xfId="3" applyFont="1" applyAlignment="1" applyProtection="1">
      <alignment vertical="center"/>
      <protection locked="0"/>
    </xf>
    <xf numFmtId="20" fontId="23" fillId="9" borderId="76" xfId="3" applyNumberFormat="1" applyFont="1" applyFill="1" applyBorder="1" applyAlignment="1">
      <alignment horizontal="center" vertical="center"/>
    </xf>
    <xf numFmtId="20" fontId="23" fillId="9" borderId="77" xfId="3" applyNumberFormat="1" applyFont="1" applyFill="1" applyBorder="1" applyAlignment="1">
      <alignment horizontal="center" vertical="center"/>
    </xf>
    <xf numFmtId="20" fontId="23" fillId="9" borderId="78" xfId="3" applyNumberFormat="1" applyFont="1" applyFill="1" applyBorder="1" applyAlignment="1">
      <alignment horizontal="center" vertical="center"/>
    </xf>
    <xf numFmtId="0" fontId="21" fillId="9" borderId="0" xfId="3" applyFill="1" applyAlignment="1">
      <alignment vertical="center"/>
    </xf>
    <xf numFmtId="20" fontId="34" fillId="0" borderId="79" xfId="3" applyNumberFormat="1" applyFont="1" applyBorder="1" applyAlignment="1" applyProtection="1">
      <alignment horizontal="center" vertical="center"/>
      <protection locked="0"/>
    </xf>
    <xf numFmtId="20" fontId="34" fillId="0" borderId="80" xfId="3" applyNumberFormat="1" applyFont="1" applyBorder="1" applyAlignment="1" applyProtection="1">
      <alignment horizontal="center" vertical="center"/>
      <protection locked="0"/>
    </xf>
    <xf numFmtId="20" fontId="35" fillId="0" borderId="80" xfId="3" applyNumberFormat="1" applyFont="1" applyBorder="1" applyAlignment="1" applyProtection="1">
      <alignment horizontal="center" vertical="center" wrapText="1"/>
      <protection locked="0"/>
    </xf>
    <xf numFmtId="20" fontId="34" fillId="0" borderId="81" xfId="3" applyNumberFormat="1" applyFont="1" applyBorder="1" applyAlignment="1" applyProtection="1">
      <alignment horizontal="center" vertical="center"/>
      <protection locked="0"/>
    </xf>
    <xf numFmtId="20" fontId="34" fillId="0" borderId="82" xfId="3" applyNumberFormat="1" applyFont="1" applyBorder="1" applyAlignment="1" applyProtection="1">
      <alignment horizontal="center" vertical="center"/>
      <protection locked="0"/>
    </xf>
    <xf numFmtId="20" fontId="34" fillId="0" borderId="55" xfId="3" applyNumberFormat="1" applyFont="1" applyBorder="1" applyAlignment="1" applyProtection="1">
      <alignment horizontal="center" vertical="center"/>
      <protection locked="0"/>
    </xf>
    <xf numFmtId="20" fontId="35" fillId="0" borderId="55" xfId="3" applyNumberFormat="1" applyFont="1" applyBorder="1" applyAlignment="1" applyProtection="1">
      <alignment horizontal="center" vertical="center" wrapText="1"/>
      <protection locked="0"/>
    </xf>
    <xf numFmtId="20" fontId="34" fillId="0" borderId="83" xfId="3" applyNumberFormat="1" applyFont="1" applyBorder="1" applyAlignment="1" applyProtection="1">
      <alignment horizontal="center" vertical="center"/>
      <protection locked="0"/>
    </xf>
    <xf numFmtId="0" fontId="31" fillId="2" borderId="84" xfId="3" applyFont="1" applyFill="1" applyBorder="1" applyAlignment="1" applyProtection="1">
      <alignment vertical="center"/>
      <protection locked="0"/>
    </xf>
    <xf numFmtId="3" fontId="1" fillId="2" borderId="29" xfId="3" applyNumberFormat="1" applyFont="1" applyFill="1" applyBorder="1" applyAlignment="1" applyProtection="1">
      <alignment vertical="center"/>
      <protection locked="0"/>
    </xf>
    <xf numFmtId="43" fontId="28" fillId="2" borderId="29" xfId="1" applyFont="1" applyFill="1" applyBorder="1" applyAlignment="1" applyProtection="1">
      <alignment vertical="center"/>
      <protection locked="0"/>
    </xf>
    <xf numFmtId="4" fontId="1" fillId="2" borderId="85" xfId="3" applyNumberFormat="1" applyFont="1" applyFill="1" applyBorder="1" applyAlignment="1" applyProtection="1">
      <alignment vertical="center"/>
      <protection locked="0"/>
    </xf>
    <xf numFmtId="43" fontId="28" fillId="0" borderId="38" xfId="1" applyFont="1" applyBorder="1" applyAlignment="1" applyProtection="1">
      <alignment vertical="center"/>
      <protection locked="0"/>
    </xf>
    <xf numFmtId="4" fontId="1" fillId="0" borderId="64" xfId="3" applyNumberFormat="1" applyFont="1" applyBorder="1" applyAlignment="1">
      <alignment vertical="center"/>
    </xf>
    <xf numFmtId="4" fontId="1" fillId="0" borderId="67" xfId="3" applyNumberFormat="1" applyFont="1" applyBorder="1" applyAlignment="1">
      <alignment vertical="center"/>
    </xf>
    <xf numFmtId="0" fontId="34" fillId="0" borderId="86" xfId="3" applyFont="1" applyBorder="1" applyAlignment="1" applyProtection="1">
      <alignment vertical="center"/>
      <protection locked="0"/>
    </xf>
    <xf numFmtId="43" fontId="28" fillId="0" borderId="22" xfId="1" applyFont="1" applyBorder="1" applyAlignment="1" applyProtection="1">
      <alignment vertical="center"/>
      <protection locked="0"/>
    </xf>
    <xf numFmtId="4" fontId="1" fillId="0" borderId="75" xfId="3" applyNumberFormat="1" applyFont="1" applyBorder="1" applyAlignment="1">
      <alignment vertical="center"/>
    </xf>
    <xf numFmtId="43" fontId="28" fillId="0" borderId="61" xfId="1" applyFont="1" applyBorder="1" applyAlignment="1" applyProtection="1">
      <alignment vertical="center"/>
      <protection locked="0"/>
    </xf>
    <xf numFmtId="4" fontId="3" fillId="0" borderId="71" xfId="3" applyNumberFormat="1" applyFont="1" applyBorder="1" applyAlignment="1">
      <alignment vertical="center"/>
    </xf>
    <xf numFmtId="0" fontId="25" fillId="0" borderId="0" xfId="3" applyFont="1" applyAlignment="1" applyProtection="1">
      <alignment vertical="center"/>
      <protection locked="0"/>
    </xf>
    <xf numFmtId="43" fontId="3" fillId="0" borderId="70" xfId="1" applyFont="1" applyBorder="1" applyAlignment="1" applyProtection="1">
      <alignment vertical="center"/>
      <protection locked="0"/>
    </xf>
    <xf numFmtId="0" fontId="3" fillId="0" borderId="47" xfId="3" applyFont="1" applyBorder="1" applyAlignment="1">
      <alignment horizontal="right" vertical="center"/>
    </xf>
    <xf numFmtId="3" fontId="3" fillId="0" borderId="0" xfId="3" applyNumberFormat="1" applyFont="1" applyAlignment="1">
      <alignment vertical="center"/>
    </xf>
    <xf numFmtId="0" fontId="3" fillId="0" borderId="0" xfId="3" applyFont="1" applyAlignment="1" applyProtection="1">
      <alignment vertical="center"/>
      <protection locked="0"/>
    </xf>
    <xf numFmtId="4" fontId="3" fillId="0" borderId="58" xfId="3" applyNumberFormat="1" applyFont="1" applyBorder="1" applyAlignment="1">
      <alignment vertical="center"/>
    </xf>
    <xf numFmtId="43" fontId="3" fillId="0" borderId="0" xfId="1" applyFont="1" applyBorder="1" applyAlignment="1" applyProtection="1">
      <alignment vertical="center"/>
      <protection locked="0"/>
    </xf>
    <xf numFmtId="0" fontId="1" fillId="2" borderId="29" xfId="3" applyFont="1" applyFill="1" applyBorder="1" applyAlignment="1" applyProtection="1">
      <alignment vertical="center"/>
      <protection locked="0"/>
    </xf>
    <xf numFmtId="43" fontId="1" fillId="2" borderId="29" xfId="1" applyFont="1" applyFill="1" applyBorder="1" applyAlignment="1" applyProtection="1">
      <alignment vertical="center"/>
      <protection locked="0"/>
    </xf>
    <xf numFmtId="0" fontId="34" fillId="0" borderId="87" xfId="3" applyFont="1" applyBorder="1" applyAlignment="1" applyProtection="1">
      <alignment vertical="center"/>
      <protection locked="0"/>
    </xf>
    <xf numFmtId="3" fontId="1" fillId="0" borderId="88" xfId="3" applyNumberFormat="1" applyFont="1" applyBorder="1" applyAlignment="1" applyProtection="1">
      <alignment vertical="center"/>
      <protection locked="0"/>
    </xf>
    <xf numFmtId="43" fontId="28" fillId="0" borderId="88" xfId="1" applyFont="1" applyBorder="1" applyAlignment="1" applyProtection="1">
      <alignment vertical="center"/>
      <protection locked="0"/>
    </xf>
    <xf numFmtId="4" fontId="1" fillId="0" borderId="89" xfId="3" applyNumberFormat="1" applyFont="1" applyBorder="1" applyAlignment="1">
      <alignment vertical="center"/>
    </xf>
    <xf numFmtId="0" fontId="11" fillId="3" borderId="76" xfId="3" applyFont="1" applyFill="1" applyBorder="1" applyAlignment="1">
      <alignment horizontal="center" vertical="center"/>
    </xf>
    <xf numFmtId="0" fontId="11" fillId="3" borderId="77" xfId="3" applyFont="1" applyFill="1" applyBorder="1" applyAlignment="1">
      <alignment horizontal="center" vertical="center"/>
    </xf>
    <xf numFmtId="0" fontId="11" fillId="3" borderId="78" xfId="3" applyFont="1" applyFill="1" applyBorder="1" applyAlignment="1">
      <alignment horizontal="center" vertical="center"/>
    </xf>
    <xf numFmtId="0" fontId="1" fillId="0" borderId="57" xfId="3" applyFont="1" applyBorder="1" applyAlignment="1">
      <alignment horizontal="center" vertical="center"/>
    </xf>
    <xf numFmtId="2" fontId="28" fillId="0" borderId="15" xfId="3" applyNumberFormat="1" applyFont="1" applyBorder="1" applyAlignment="1" applyProtection="1">
      <alignment horizontal="center" vertical="center"/>
      <protection locked="0"/>
    </xf>
    <xf numFmtId="2" fontId="41" fillId="0" borderId="36" xfId="4" applyNumberFormat="1" applyFont="1" applyBorder="1" applyAlignment="1">
      <alignment horizontal="center" vertical="center"/>
    </xf>
    <xf numFmtId="2" fontId="41" fillId="0" borderId="90" xfId="4" applyNumberFormat="1" applyFont="1" applyBorder="1" applyAlignment="1">
      <alignment horizontal="center" vertical="center"/>
    </xf>
    <xf numFmtId="2" fontId="28" fillId="0" borderId="38" xfId="3" applyNumberFormat="1" applyFont="1" applyBorder="1" applyAlignment="1" applyProtection="1">
      <alignment horizontal="center" vertical="center"/>
      <protection locked="0"/>
    </xf>
    <xf numFmtId="0" fontId="34" fillId="0" borderId="65" xfId="3" applyFont="1" applyBorder="1" applyAlignment="1" applyProtection="1">
      <alignment vertical="center"/>
      <protection locked="0"/>
    </xf>
    <xf numFmtId="2" fontId="41" fillId="0" borderId="44" xfId="4" applyNumberFormat="1" applyFont="1" applyBorder="1" applyAlignment="1">
      <alignment horizontal="center" vertical="center"/>
    </xf>
    <xf numFmtId="2" fontId="41" fillId="0" borderId="91" xfId="4" applyNumberFormat="1" applyFont="1" applyBorder="1" applyAlignment="1">
      <alignment horizontal="center" vertical="center"/>
    </xf>
    <xf numFmtId="0" fontId="11" fillId="9" borderId="76" xfId="3" applyFont="1" applyFill="1" applyBorder="1" applyAlignment="1">
      <alignment horizontal="center" vertical="center"/>
    </xf>
    <xf numFmtId="0" fontId="11" fillId="9" borderId="77" xfId="3" applyFont="1" applyFill="1" applyBorder="1" applyAlignment="1">
      <alignment horizontal="center" vertical="center"/>
    </xf>
    <xf numFmtId="0" fontId="11" fillId="9" borderId="52" xfId="3" applyFont="1" applyFill="1" applyBorder="1" applyAlignment="1">
      <alignment horizontal="center" vertical="center"/>
    </xf>
    <xf numFmtId="0" fontId="11" fillId="9" borderId="78" xfId="3" applyFont="1" applyFill="1" applyBorder="1" applyAlignment="1">
      <alignment horizontal="center" vertical="center"/>
    </xf>
    <xf numFmtId="0" fontId="1" fillId="9" borderId="0" xfId="3" applyFont="1" applyFill="1" applyAlignment="1">
      <alignment vertical="center"/>
    </xf>
    <xf numFmtId="0" fontId="11" fillId="4" borderId="76" xfId="3" applyFont="1" applyFill="1" applyBorder="1" applyAlignment="1">
      <alignment horizontal="center" vertical="center"/>
    </xf>
    <xf numFmtId="0" fontId="11" fillId="4" borderId="77" xfId="3" applyFont="1" applyFill="1" applyBorder="1" applyAlignment="1">
      <alignment horizontal="center" vertical="center"/>
    </xf>
    <xf numFmtId="0" fontId="11" fillId="4" borderId="78" xfId="3" applyFont="1" applyFill="1" applyBorder="1" applyAlignment="1">
      <alignment horizontal="center" vertical="center"/>
    </xf>
    <xf numFmtId="0" fontId="1" fillId="4" borderId="0" xfId="3" applyFont="1" applyFill="1" applyAlignment="1">
      <alignment vertical="center"/>
    </xf>
  </cellXfs>
  <cellStyles count="5">
    <cellStyle name="Migliaia" xfId="1" builtinId="3"/>
    <cellStyle name="Normale" xfId="0" builtinId="0"/>
    <cellStyle name="Normale_Confronto  sit att proposta" xfId="4" xr:uid="{CEC7F2B5-562E-446C-BB9B-D1B27B3A4DCD}"/>
    <cellStyle name="Normale_DISTINTA CONTO CREDITO ORDINARIO" xfId="2" xr:uid="{EE63CF1D-C89B-40F9-AB0F-DB00E99B262C}"/>
    <cellStyle name="Normale_DISTINTA CONTO CREDITO ORDINARIO_00 - FORMAT DICEMBRE 2014" xfId="3" xr:uid="{273CB0BD-B49B-4414-B722-51E3514697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19050</xdr:rowOff>
    </xdr:from>
    <xdr:to>
      <xdr:col>5</xdr:col>
      <xdr:colOff>0</xdr:colOff>
      <xdr:row>2</xdr:row>
      <xdr:rowOff>88900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DBF02F-7F44-484A-A52C-D0050BE3A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"/>
          <a:ext cx="3365500" cy="4127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969696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OSTA\Moduli%20per%20posta%20in%20uscita%20Poste%20Italiane\nuovo%20modulo%20poste%20italiane\186%20-%20POLITECNICO%20-%20MASTER%2020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1005s002\dati%20impres\CORDUSIO\CONTI%20DI%20CREDITO\DISTINTE%20CONTI%20DI%20CREDITO%20PER%20I%20CLIENTI\71-%20DIR%20REG%20BENI%20CULTURALI%20%20scheda%20dal%2001-06-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IENTE"/>
      <sheetName val="CONT"/>
      <sheetName val="MASTER 31-03-2025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</sheetNames>
    <sheetDataSet>
      <sheetData sheetId="0">
        <row r="7">
          <cell r="A7">
            <v>186</v>
          </cell>
          <cell r="B7" t="str">
            <v>POLITECNICO</v>
          </cell>
          <cell r="C7">
            <v>30053658</v>
          </cell>
          <cell r="D7" t="str">
            <v>30053658-024</v>
          </cell>
          <cell r="E7" t="str">
            <v>P.le Da Vinci, 32 - Milano</v>
          </cell>
          <cell r="F7" t="str">
            <v>POSTA EASY FATTURATO POSTICIPATO</v>
          </cell>
          <cell r="G7" t="str">
            <v>PK BORROMEO</v>
          </cell>
          <cell r="H7">
            <v>4.0500000000000001E-2</v>
          </cell>
          <cell r="I7">
            <v>5.3999999999999999E-2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NCO"/>
      <sheetName val="scheda conto di credito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12DD5-2A59-4524-B03B-FDD31C0C8588}">
  <sheetPr codeName="Foglio2"/>
  <dimension ref="A1:R168"/>
  <sheetViews>
    <sheetView showZeros="0" tabSelected="1" zoomScale="75" zoomScaleNormal="100" zoomScaleSheetLayoutView="100" workbookViewId="0">
      <selection activeCell="W38" sqref="W38"/>
    </sheetView>
  </sheetViews>
  <sheetFormatPr defaultRowHeight="13"/>
  <cols>
    <col min="1" max="1" width="19.7265625" customWidth="1"/>
    <col min="2" max="2" width="6.81640625" customWidth="1"/>
    <col min="3" max="3" width="9.7265625" customWidth="1"/>
    <col min="4" max="4" width="12" customWidth="1"/>
    <col min="5" max="5" width="0.453125" customWidth="1"/>
    <col min="6" max="6" width="18.54296875" customWidth="1"/>
    <col min="7" max="7" width="7" customWidth="1"/>
    <col min="8" max="8" width="7.7265625" customWidth="1"/>
    <col min="9" max="9" width="12.54296875" customWidth="1"/>
    <col min="10" max="10" width="0.453125" customWidth="1"/>
    <col min="11" max="11" width="19.54296875" customWidth="1"/>
    <col min="12" max="12" width="6.54296875" customWidth="1"/>
    <col min="13" max="13" width="8.453125" customWidth="1"/>
    <col min="14" max="14" width="11.81640625" customWidth="1"/>
    <col min="257" max="257" width="19.7265625" customWidth="1"/>
    <col min="258" max="258" width="6.81640625" customWidth="1"/>
    <col min="259" max="259" width="9.7265625" customWidth="1"/>
    <col min="260" max="260" width="12" customWidth="1"/>
    <col min="261" max="261" width="0.453125" customWidth="1"/>
    <col min="262" max="262" width="18.54296875" customWidth="1"/>
    <col min="263" max="263" width="7" customWidth="1"/>
    <col min="264" max="264" width="7.7265625" customWidth="1"/>
    <col min="265" max="265" width="12.54296875" customWidth="1"/>
    <col min="266" max="266" width="0.453125" customWidth="1"/>
    <col min="267" max="267" width="19.54296875" customWidth="1"/>
    <col min="268" max="268" width="6.54296875" customWidth="1"/>
    <col min="269" max="269" width="8.453125" customWidth="1"/>
    <col min="270" max="270" width="11.81640625" customWidth="1"/>
    <col min="513" max="513" width="19.7265625" customWidth="1"/>
    <col min="514" max="514" width="6.81640625" customWidth="1"/>
    <col min="515" max="515" width="9.7265625" customWidth="1"/>
    <col min="516" max="516" width="12" customWidth="1"/>
    <col min="517" max="517" width="0.453125" customWidth="1"/>
    <col min="518" max="518" width="18.54296875" customWidth="1"/>
    <col min="519" max="519" width="7" customWidth="1"/>
    <col min="520" max="520" width="7.7265625" customWidth="1"/>
    <col min="521" max="521" width="12.54296875" customWidth="1"/>
    <col min="522" max="522" width="0.453125" customWidth="1"/>
    <col min="523" max="523" width="19.54296875" customWidth="1"/>
    <col min="524" max="524" width="6.54296875" customWidth="1"/>
    <col min="525" max="525" width="8.453125" customWidth="1"/>
    <col min="526" max="526" width="11.81640625" customWidth="1"/>
    <col min="769" max="769" width="19.7265625" customWidth="1"/>
    <col min="770" max="770" width="6.81640625" customWidth="1"/>
    <col min="771" max="771" width="9.7265625" customWidth="1"/>
    <col min="772" max="772" width="12" customWidth="1"/>
    <col min="773" max="773" width="0.453125" customWidth="1"/>
    <col min="774" max="774" width="18.54296875" customWidth="1"/>
    <col min="775" max="775" width="7" customWidth="1"/>
    <col min="776" max="776" width="7.7265625" customWidth="1"/>
    <col min="777" max="777" width="12.54296875" customWidth="1"/>
    <col min="778" max="778" width="0.453125" customWidth="1"/>
    <col min="779" max="779" width="19.54296875" customWidth="1"/>
    <col min="780" max="780" width="6.54296875" customWidth="1"/>
    <col min="781" max="781" width="8.453125" customWidth="1"/>
    <col min="782" max="782" width="11.81640625" customWidth="1"/>
    <col min="1025" max="1025" width="19.7265625" customWidth="1"/>
    <col min="1026" max="1026" width="6.81640625" customWidth="1"/>
    <col min="1027" max="1027" width="9.7265625" customWidth="1"/>
    <col min="1028" max="1028" width="12" customWidth="1"/>
    <col min="1029" max="1029" width="0.453125" customWidth="1"/>
    <col min="1030" max="1030" width="18.54296875" customWidth="1"/>
    <col min="1031" max="1031" width="7" customWidth="1"/>
    <col min="1032" max="1032" width="7.7265625" customWidth="1"/>
    <col min="1033" max="1033" width="12.54296875" customWidth="1"/>
    <col min="1034" max="1034" width="0.453125" customWidth="1"/>
    <col min="1035" max="1035" width="19.54296875" customWidth="1"/>
    <col min="1036" max="1036" width="6.54296875" customWidth="1"/>
    <col min="1037" max="1037" width="8.453125" customWidth="1"/>
    <col min="1038" max="1038" width="11.81640625" customWidth="1"/>
    <col min="1281" max="1281" width="19.7265625" customWidth="1"/>
    <col min="1282" max="1282" width="6.81640625" customWidth="1"/>
    <col min="1283" max="1283" width="9.7265625" customWidth="1"/>
    <col min="1284" max="1284" width="12" customWidth="1"/>
    <col min="1285" max="1285" width="0.453125" customWidth="1"/>
    <col min="1286" max="1286" width="18.54296875" customWidth="1"/>
    <col min="1287" max="1287" width="7" customWidth="1"/>
    <col min="1288" max="1288" width="7.7265625" customWidth="1"/>
    <col min="1289" max="1289" width="12.54296875" customWidth="1"/>
    <col min="1290" max="1290" width="0.453125" customWidth="1"/>
    <col min="1291" max="1291" width="19.54296875" customWidth="1"/>
    <col min="1292" max="1292" width="6.54296875" customWidth="1"/>
    <col min="1293" max="1293" width="8.453125" customWidth="1"/>
    <col min="1294" max="1294" width="11.81640625" customWidth="1"/>
    <col min="1537" max="1537" width="19.7265625" customWidth="1"/>
    <col min="1538" max="1538" width="6.81640625" customWidth="1"/>
    <col min="1539" max="1539" width="9.7265625" customWidth="1"/>
    <col min="1540" max="1540" width="12" customWidth="1"/>
    <col min="1541" max="1541" width="0.453125" customWidth="1"/>
    <col min="1542" max="1542" width="18.54296875" customWidth="1"/>
    <col min="1543" max="1543" width="7" customWidth="1"/>
    <col min="1544" max="1544" width="7.7265625" customWidth="1"/>
    <col min="1545" max="1545" width="12.54296875" customWidth="1"/>
    <col min="1546" max="1546" width="0.453125" customWidth="1"/>
    <col min="1547" max="1547" width="19.54296875" customWidth="1"/>
    <col min="1548" max="1548" width="6.54296875" customWidth="1"/>
    <col min="1549" max="1549" width="8.453125" customWidth="1"/>
    <col min="1550" max="1550" width="11.81640625" customWidth="1"/>
    <col min="1793" max="1793" width="19.7265625" customWidth="1"/>
    <col min="1794" max="1794" width="6.81640625" customWidth="1"/>
    <col min="1795" max="1795" width="9.7265625" customWidth="1"/>
    <col min="1796" max="1796" width="12" customWidth="1"/>
    <col min="1797" max="1797" width="0.453125" customWidth="1"/>
    <col min="1798" max="1798" width="18.54296875" customWidth="1"/>
    <col min="1799" max="1799" width="7" customWidth="1"/>
    <col min="1800" max="1800" width="7.7265625" customWidth="1"/>
    <col min="1801" max="1801" width="12.54296875" customWidth="1"/>
    <col min="1802" max="1802" width="0.453125" customWidth="1"/>
    <col min="1803" max="1803" width="19.54296875" customWidth="1"/>
    <col min="1804" max="1804" width="6.54296875" customWidth="1"/>
    <col min="1805" max="1805" width="8.453125" customWidth="1"/>
    <col min="1806" max="1806" width="11.81640625" customWidth="1"/>
    <col min="2049" max="2049" width="19.7265625" customWidth="1"/>
    <col min="2050" max="2050" width="6.81640625" customWidth="1"/>
    <col min="2051" max="2051" width="9.7265625" customWidth="1"/>
    <col min="2052" max="2052" width="12" customWidth="1"/>
    <col min="2053" max="2053" width="0.453125" customWidth="1"/>
    <col min="2054" max="2054" width="18.54296875" customWidth="1"/>
    <col min="2055" max="2055" width="7" customWidth="1"/>
    <col min="2056" max="2056" width="7.7265625" customWidth="1"/>
    <col min="2057" max="2057" width="12.54296875" customWidth="1"/>
    <col min="2058" max="2058" width="0.453125" customWidth="1"/>
    <col min="2059" max="2059" width="19.54296875" customWidth="1"/>
    <col min="2060" max="2060" width="6.54296875" customWidth="1"/>
    <col min="2061" max="2061" width="8.453125" customWidth="1"/>
    <col min="2062" max="2062" width="11.81640625" customWidth="1"/>
    <col min="2305" max="2305" width="19.7265625" customWidth="1"/>
    <col min="2306" max="2306" width="6.81640625" customWidth="1"/>
    <col min="2307" max="2307" width="9.7265625" customWidth="1"/>
    <col min="2308" max="2308" width="12" customWidth="1"/>
    <col min="2309" max="2309" width="0.453125" customWidth="1"/>
    <col min="2310" max="2310" width="18.54296875" customWidth="1"/>
    <col min="2311" max="2311" width="7" customWidth="1"/>
    <col min="2312" max="2312" width="7.7265625" customWidth="1"/>
    <col min="2313" max="2313" width="12.54296875" customWidth="1"/>
    <col min="2314" max="2314" width="0.453125" customWidth="1"/>
    <col min="2315" max="2315" width="19.54296875" customWidth="1"/>
    <col min="2316" max="2316" width="6.54296875" customWidth="1"/>
    <col min="2317" max="2317" width="8.453125" customWidth="1"/>
    <col min="2318" max="2318" width="11.81640625" customWidth="1"/>
    <col min="2561" max="2561" width="19.7265625" customWidth="1"/>
    <col min="2562" max="2562" width="6.81640625" customWidth="1"/>
    <col min="2563" max="2563" width="9.7265625" customWidth="1"/>
    <col min="2564" max="2564" width="12" customWidth="1"/>
    <col min="2565" max="2565" width="0.453125" customWidth="1"/>
    <col min="2566" max="2566" width="18.54296875" customWidth="1"/>
    <col min="2567" max="2567" width="7" customWidth="1"/>
    <col min="2568" max="2568" width="7.7265625" customWidth="1"/>
    <col min="2569" max="2569" width="12.54296875" customWidth="1"/>
    <col min="2570" max="2570" width="0.453125" customWidth="1"/>
    <col min="2571" max="2571" width="19.54296875" customWidth="1"/>
    <col min="2572" max="2572" width="6.54296875" customWidth="1"/>
    <col min="2573" max="2573" width="8.453125" customWidth="1"/>
    <col min="2574" max="2574" width="11.81640625" customWidth="1"/>
    <col min="2817" max="2817" width="19.7265625" customWidth="1"/>
    <col min="2818" max="2818" width="6.81640625" customWidth="1"/>
    <col min="2819" max="2819" width="9.7265625" customWidth="1"/>
    <col min="2820" max="2820" width="12" customWidth="1"/>
    <col min="2821" max="2821" width="0.453125" customWidth="1"/>
    <col min="2822" max="2822" width="18.54296875" customWidth="1"/>
    <col min="2823" max="2823" width="7" customWidth="1"/>
    <col min="2824" max="2824" width="7.7265625" customWidth="1"/>
    <col min="2825" max="2825" width="12.54296875" customWidth="1"/>
    <col min="2826" max="2826" width="0.453125" customWidth="1"/>
    <col min="2827" max="2827" width="19.54296875" customWidth="1"/>
    <col min="2828" max="2828" width="6.54296875" customWidth="1"/>
    <col min="2829" max="2829" width="8.453125" customWidth="1"/>
    <col min="2830" max="2830" width="11.81640625" customWidth="1"/>
    <col min="3073" max="3073" width="19.7265625" customWidth="1"/>
    <col min="3074" max="3074" width="6.81640625" customWidth="1"/>
    <col min="3075" max="3075" width="9.7265625" customWidth="1"/>
    <col min="3076" max="3076" width="12" customWidth="1"/>
    <col min="3077" max="3077" width="0.453125" customWidth="1"/>
    <col min="3078" max="3078" width="18.54296875" customWidth="1"/>
    <col min="3079" max="3079" width="7" customWidth="1"/>
    <col min="3080" max="3080" width="7.7265625" customWidth="1"/>
    <col min="3081" max="3081" width="12.54296875" customWidth="1"/>
    <col min="3082" max="3082" width="0.453125" customWidth="1"/>
    <col min="3083" max="3083" width="19.54296875" customWidth="1"/>
    <col min="3084" max="3084" width="6.54296875" customWidth="1"/>
    <col min="3085" max="3085" width="8.453125" customWidth="1"/>
    <col min="3086" max="3086" width="11.81640625" customWidth="1"/>
    <col min="3329" max="3329" width="19.7265625" customWidth="1"/>
    <col min="3330" max="3330" width="6.81640625" customWidth="1"/>
    <col min="3331" max="3331" width="9.7265625" customWidth="1"/>
    <col min="3332" max="3332" width="12" customWidth="1"/>
    <col min="3333" max="3333" width="0.453125" customWidth="1"/>
    <col min="3334" max="3334" width="18.54296875" customWidth="1"/>
    <col min="3335" max="3335" width="7" customWidth="1"/>
    <col min="3336" max="3336" width="7.7265625" customWidth="1"/>
    <col min="3337" max="3337" width="12.54296875" customWidth="1"/>
    <col min="3338" max="3338" width="0.453125" customWidth="1"/>
    <col min="3339" max="3339" width="19.54296875" customWidth="1"/>
    <col min="3340" max="3340" width="6.54296875" customWidth="1"/>
    <col min="3341" max="3341" width="8.453125" customWidth="1"/>
    <col min="3342" max="3342" width="11.81640625" customWidth="1"/>
    <col min="3585" max="3585" width="19.7265625" customWidth="1"/>
    <col min="3586" max="3586" width="6.81640625" customWidth="1"/>
    <col min="3587" max="3587" width="9.7265625" customWidth="1"/>
    <col min="3588" max="3588" width="12" customWidth="1"/>
    <col min="3589" max="3589" width="0.453125" customWidth="1"/>
    <col min="3590" max="3590" width="18.54296875" customWidth="1"/>
    <col min="3591" max="3591" width="7" customWidth="1"/>
    <col min="3592" max="3592" width="7.7265625" customWidth="1"/>
    <col min="3593" max="3593" width="12.54296875" customWidth="1"/>
    <col min="3594" max="3594" width="0.453125" customWidth="1"/>
    <col min="3595" max="3595" width="19.54296875" customWidth="1"/>
    <col min="3596" max="3596" width="6.54296875" customWidth="1"/>
    <col min="3597" max="3597" width="8.453125" customWidth="1"/>
    <col min="3598" max="3598" width="11.81640625" customWidth="1"/>
    <col min="3841" max="3841" width="19.7265625" customWidth="1"/>
    <col min="3842" max="3842" width="6.81640625" customWidth="1"/>
    <col min="3843" max="3843" width="9.7265625" customWidth="1"/>
    <col min="3844" max="3844" width="12" customWidth="1"/>
    <col min="3845" max="3845" width="0.453125" customWidth="1"/>
    <col min="3846" max="3846" width="18.54296875" customWidth="1"/>
    <col min="3847" max="3847" width="7" customWidth="1"/>
    <col min="3848" max="3848" width="7.7265625" customWidth="1"/>
    <col min="3849" max="3849" width="12.54296875" customWidth="1"/>
    <col min="3850" max="3850" width="0.453125" customWidth="1"/>
    <col min="3851" max="3851" width="19.54296875" customWidth="1"/>
    <col min="3852" max="3852" width="6.54296875" customWidth="1"/>
    <col min="3853" max="3853" width="8.453125" customWidth="1"/>
    <col min="3854" max="3854" width="11.81640625" customWidth="1"/>
    <col min="4097" max="4097" width="19.7265625" customWidth="1"/>
    <col min="4098" max="4098" width="6.81640625" customWidth="1"/>
    <col min="4099" max="4099" width="9.7265625" customWidth="1"/>
    <col min="4100" max="4100" width="12" customWidth="1"/>
    <col min="4101" max="4101" width="0.453125" customWidth="1"/>
    <col min="4102" max="4102" width="18.54296875" customWidth="1"/>
    <col min="4103" max="4103" width="7" customWidth="1"/>
    <col min="4104" max="4104" width="7.7265625" customWidth="1"/>
    <col min="4105" max="4105" width="12.54296875" customWidth="1"/>
    <col min="4106" max="4106" width="0.453125" customWidth="1"/>
    <col min="4107" max="4107" width="19.54296875" customWidth="1"/>
    <col min="4108" max="4108" width="6.54296875" customWidth="1"/>
    <col min="4109" max="4109" width="8.453125" customWidth="1"/>
    <col min="4110" max="4110" width="11.81640625" customWidth="1"/>
    <col min="4353" max="4353" width="19.7265625" customWidth="1"/>
    <col min="4354" max="4354" width="6.81640625" customWidth="1"/>
    <col min="4355" max="4355" width="9.7265625" customWidth="1"/>
    <col min="4356" max="4356" width="12" customWidth="1"/>
    <col min="4357" max="4357" width="0.453125" customWidth="1"/>
    <col min="4358" max="4358" width="18.54296875" customWidth="1"/>
    <col min="4359" max="4359" width="7" customWidth="1"/>
    <col min="4360" max="4360" width="7.7265625" customWidth="1"/>
    <col min="4361" max="4361" width="12.54296875" customWidth="1"/>
    <col min="4362" max="4362" width="0.453125" customWidth="1"/>
    <col min="4363" max="4363" width="19.54296875" customWidth="1"/>
    <col min="4364" max="4364" width="6.54296875" customWidth="1"/>
    <col min="4365" max="4365" width="8.453125" customWidth="1"/>
    <col min="4366" max="4366" width="11.81640625" customWidth="1"/>
    <col min="4609" max="4609" width="19.7265625" customWidth="1"/>
    <col min="4610" max="4610" width="6.81640625" customWidth="1"/>
    <col min="4611" max="4611" width="9.7265625" customWidth="1"/>
    <col min="4612" max="4612" width="12" customWidth="1"/>
    <col min="4613" max="4613" width="0.453125" customWidth="1"/>
    <col min="4614" max="4614" width="18.54296875" customWidth="1"/>
    <col min="4615" max="4615" width="7" customWidth="1"/>
    <col min="4616" max="4616" width="7.7265625" customWidth="1"/>
    <col min="4617" max="4617" width="12.54296875" customWidth="1"/>
    <col min="4618" max="4618" width="0.453125" customWidth="1"/>
    <col min="4619" max="4619" width="19.54296875" customWidth="1"/>
    <col min="4620" max="4620" width="6.54296875" customWidth="1"/>
    <col min="4621" max="4621" width="8.453125" customWidth="1"/>
    <col min="4622" max="4622" width="11.81640625" customWidth="1"/>
    <col min="4865" max="4865" width="19.7265625" customWidth="1"/>
    <col min="4866" max="4866" width="6.81640625" customWidth="1"/>
    <col min="4867" max="4867" width="9.7265625" customWidth="1"/>
    <col min="4868" max="4868" width="12" customWidth="1"/>
    <col min="4869" max="4869" width="0.453125" customWidth="1"/>
    <col min="4870" max="4870" width="18.54296875" customWidth="1"/>
    <col min="4871" max="4871" width="7" customWidth="1"/>
    <col min="4872" max="4872" width="7.7265625" customWidth="1"/>
    <col min="4873" max="4873" width="12.54296875" customWidth="1"/>
    <col min="4874" max="4874" width="0.453125" customWidth="1"/>
    <col min="4875" max="4875" width="19.54296875" customWidth="1"/>
    <col min="4876" max="4876" width="6.54296875" customWidth="1"/>
    <col min="4877" max="4877" width="8.453125" customWidth="1"/>
    <col min="4878" max="4878" width="11.81640625" customWidth="1"/>
    <col min="5121" max="5121" width="19.7265625" customWidth="1"/>
    <col min="5122" max="5122" width="6.81640625" customWidth="1"/>
    <col min="5123" max="5123" width="9.7265625" customWidth="1"/>
    <col min="5124" max="5124" width="12" customWidth="1"/>
    <col min="5125" max="5125" width="0.453125" customWidth="1"/>
    <col min="5126" max="5126" width="18.54296875" customWidth="1"/>
    <col min="5127" max="5127" width="7" customWidth="1"/>
    <col min="5128" max="5128" width="7.7265625" customWidth="1"/>
    <col min="5129" max="5129" width="12.54296875" customWidth="1"/>
    <col min="5130" max="5130" width="0.453125" customWidth="1"/>
    <col min="5131" max="5131" width="19.54296875" customWidth="1"/>
    <col min="5132" max="5132" width="6.54296875" customWidth="1"/>
    <col min="5133" max="5133" width="8.453125" customWidth="1"/>
    <col min="5134" max="5134" width="11.81640625" customWidth="1"/>
    <col min="5377" max="5377" width="19.7265625" customWidth="1"/>
    <col min="5378" max="5378" width="6.81640625" customWidth="1"/>
    <col min="5379" max="5379" width="9.7265625" customWidth="1"/>
    <col min="5380" max="5380" width="12" customWidth="1"/>
    <col min="5381" max="5381" width="0.453125" customWidth="1"/>
    <col min="5382" max="5382" width="18.54296875" customWidth="1"/>
    <col min="5383" max="5383" width="7" customWidth="1"/>
    <col min="5384" max="5384" width="7.7265625" customWidth="1"/>
    <col min="5385" max="5385" width="12.54296875" customWidth="1"/>
    <col min="5386" max="5386" width="0.453125" customWidth="1"/>
    <col min="5387" max="5387" width="19.54296875" customWidth="1"/>
    <col min="5388" max="5388" width="6.54296875" customWidth="1"/>
    <col min="5389" max="5389" width="8.453125" customWidth="1"/>
    <col min="5390" max="5390" width="11.81640625" customWidth="1"/>
    <col min="5633" max="5633" width="19.7265625" customWidth="1"/>
    <col min="5634" max="5634" width="6.81640625" customWidth="1"/>
    <col min="5635" max="5635" width="9.7265625" customWidth="1"/>
    <col min="5636" max="5636" width="12" customWidth="1"/>
    <col min="5637" max="5637" width="0.453125" customWidth="1"/>
    <col min="5638" max="5638" width="18.54296875" customWidth="1"/>
    <col min="5639" max="5639" width="7" customWidth="1"/>
    <col min="5640" max="5640" width="7.7265625" customWidth="1"/>
    <col min="5641" max="5641" width="12.54296875" customWidth="1"/>
    <col min="5642" max="5642" width="0.453125" customWidth="1"/>
    <col min="5643" max="5643" width="19.54296875" customWidth="1"/>
    <col min="5644" max="5644" width="6.54296875" customWidth="1"/>
    <col min="5645" max="5645" width="8.453125" customWidth="1"/>
    <col min="5646" max="5646" width="11.81640625" customWidth="1"/>
    <col min="5889" max="5889" width="19.7265625" customWidth="1"/>
    <col min="5890" max="5890" width="6.81640625" customWidth="1"/>
    <col min="5891" max="5891" width="9.7265625" customWidth="1"/>
    <col min="5892" max="5892" width="12" customWidth="1"/>
    <col min="5893" max="5893" width="0.453125" customWidth="1"/>
    <col min="5894" max="5894" width="18.54296875" customWidth="1"/>
    <col min="5895" max="5895" width="7" customWidth="1"/>
    <col min="5896" max="5896" width="7.7265625" customWidth="1"/>
    <col min="5897" max="5897" width="12.54296875" customWidth="1"/>
    <col min="5898" max="5898" width="0.453125" customWidth="1"/>
    <col min="5899" max="5899" width="19.54296875" customWidth="1"/>
    <col min="5900" max="5900" width="6.54296875" customWidth="1"/>
    <col min="5901" max="5901" width="8.453125" customWidth="1"/>
    <col min="5902" max="5902" width="11.81640625" customWidth="1"/>
    <col min="6145" max="6145" width="19.7265625" customWidth="1"/>
    <col min="6146" max="6146" width="6.81640625" customWidth="1"/>
    <col min="6147" max="6147" width="9.7265625" customWidth="1"/>
    <col min="6148" max="6148" width="12" customWidth="1"/>
    <col min="6149" max="6149" width="0.453125" customWidth="1"/>
    <col min="6150" max="6150" width="18.54296875" customWidth="1"/>
    <col min="6151" max="6151" width="7" customWidth="1"/>
    <col min="6152" max="6152" width="7.7265625" customWidth="1"/>
    <col min="6153" max="6153" width="12.54296875" customWidth="1"/>
    <col min="6154" max="6154" width="0.453125" customWidth="1"/>
    <col min="6155" max="6155" width="19.54296875" customWidth="1"/>
    <col min="6156" max="6156" width="6.54296875" customWidth="1"/>
    <col min="6157" max="6157" width="8.453125" customWidth="1"/>
    <col min="6158" max="6158" width="11.81640625" customWidth="1"/>
    <col min="6401" max="6401" width="19.7265625" customWidth="1"/>
    <col min="6402" max="6402" width="6.81640625" customWidth="1"/>
    <col min="6403" max="6403" width="9.7265625" customWidth="1"/>
    <col min="6404" max="6404" width="12" customWidth="1"/>
    <col min="6405" max="6405" width="0.453125" customWidth="1"/>
    <col min="6406" max="6406" width="18.54296875" customWidth="1"/>
    <col min="6407" max="6407" width="7" customWidth="1"/>
    <col min="6408" max="6408" width="7.7265625" customWidth="1"/>
    <col min="6409" max="6409" width="12.54296875" customWidth="1"/>
    <col min="6410" max="6410" width="0.453125" customWidth="1"/>
    <col min="6411" max="6411" width="19.54296875" customWidth="1"/>
    <col min="6412" max="6412" width="6.54296875" customWidth="1"/>
    <col min="6413" max="6413" width="8.453125" customWidth="1"/>
    <col min="6414" max="6414" width="11.81640625" customWidth="1"/>
    <col min="6657" max="6657" width="19.7265625" customWidth="1"/>
    <col min="6658" max="6658" width="6.81640625" customWidth="1"/>
    <col min="6659" max="6659" width="9.7265625" customWidth="1"/>
    <col min="6660" max="6660" width="12" customWidth="1"/>
    <col min="6661" max="6661" width="0.453125" customWidth="1"/>
    <col min="6662" max="6662" width="18.54296875" customWidth="1"/>
    <col min="6663" max="6663" width="7" customWidth="1"/>
    <col min="6664" max="6664" width="7.7265625" customWidth="1"/>
    <col min="6665" max="6665" width="12.54296875" customWidth="1"/>
    <col min="6666" max="6666" width="0.453125" customWidth="1"/>
    <col min="6667" max="6667" width="19.54296875" customWidth="1"/>
    <col min="6668" max="6668" width="6.54296875" customWidth="1"/>
    <col min="6669" max="6669" width="8.453125" customWidth="1"/>
    <col min="6670" max="6670" width="11.81640625" customWidth="1"/>
    <col min="6913" max="6913" width="19.7265625" customWidth="1"/>
    <col min="6914" max="6914" width="6.81640625" customWidth="1"/>
    <col min="6915" max="6915" width="9.7265625" customWidth="1"/>
    <col min="6916" max="6916" width="12" customWidth="1"/>
    <col min="6917" max="6917" width="0.453125" customWidth="1"/>
    <col min="6918" max="6918" width="18.54296875" customWidth="1"/>
    <col min="6919" max="6919" width="7" customWidth="1"/>
    <col min="6920" max="6920" width="7.7265625" customWidth="1"/>
    <col min="6921" max="6921" width="12.54296875" customWidth="1"/>
    <col min="6922" max="6922" width="0.453125" customWidth="1"/>
    <col min="6923" max="6923" width="19.54296875" customWidth="1"/>
    <col min="6924" max="6924" width="6.54296875" customWidth="1"/>
    <col min="6925" max="6925" width="8.453125" customWidth="1"/>
    <col min="6926" max="6926" width="11.81640625" customWidth="1"/>
    <col min="7169" max="7169" width="19.7265625" customWidth="1"/>
    <col min="7170" max="7170" width="6.81640625" customWidth="1"/>
    <col min="7171" max="7171" width="9.7265625" customWidth="1"/>
    <col min="7172" max="7172" width="12" customWidth="1"/>
    <col min="7173" max="7173" width="0.453125" customWidth="1"/>
    <col min="7174" max="7174" width="18.54296875" customWidth="1"/>
    <col min="7175" max="7175" width="7" customWidth="1"/>
    <col min="7176" max="7176" width="7.7265625" customWidth="1"/>
    <col min="7177" max="7177" width="12.54296875" customWidth="1"/>
    <col min="7178" max="7178" width="0.453125" customWidth="1"/>
    <col min="7179" max="7179" width="19.54296875" customWidth="1"/>
    <col min="7180" max="7180" width="6.54296875" customWidth="1"/>
    <col min="7181" max="7181" width="8.453125" customWidth="1"/>
    <col min="7182" max="7182" width="11.81640625" customWidth="1"/>
    <col min="7425" max="7425" width="19.7265625" customWidth="1"/>
    <col min="7426" max="7426" width="6.81640625" customWidth="1"/>
    <col min="7427" max="7427" width="9.7265625" customWidth="1"/>
    <col min="7428" max="7428" width="12" customWidth="1"/>
    <col min="7429" max="7429" width="0.453125" customWidth="1"/>
    <col min="7430" max="7430" width="18.54296875" customWidth="1"/>
    <col min="7431" max="7431" width="7" customWidth="1"/>
    <col min="7432" max="7432" width="7.7265625" customWidth="1"/>
    <col min="7433" max="7433" width="12.54296875" customWidth="1"/>
    <col min="7434" max="7434" width="0.453125" customWidth="1"/>
    <col min="7435" max="7435" width="19.54296875" customWidth="1"/>
    <col min="7436" max="7436" width="6.54296875" customWidth="1"/>
    <col min="7437" max="7437" width="8.453125" customWidth="1"/>
    <col min="7438" max="7438" width="11.81640625" customWidth="1"/>
    <col min="7681" max="7681" width="19.7265625" customWidth="1"/>
    <col min="7682" max="7682" width="6.81640625" customWidth="1"/>
    <col min="7683" max="7683" width="9.7265625" customWidth="1"/>
    <col min="7684" max="7684" width="12" customWidth="1"/>
    <col min="7685" max="7685" width="0.453125" customWidth="1"/>
    <col min="7686" max="7686" width="18.54296875" customWidth="1"/>
    <col min="7687" max="7687" width="7" customWidth="1"/>
    <col min="7688" max="7688" width="7.7265625" customWidth="1"/>
    <col min="7689" max="7689" width="12.54296875" customWidth="1"/>
    <col min="7690" max="7690" width="0.453125" customWidth="1"/>
    <col min="7691" max="7691" width="19.54296875" customWidth="1"/>
    <col min="7692" max="7692" width="6.54296875" customWidth="1"/>
    <col min="7693" max="7693" width="8.453125" customWidth="1"/>
    <col min="7694" max="7694" width="11.81640625" customWidth="1"/>
    <col min="7937" max="7937" width="19.7265625" customWidth="1"/>
    <col min="7938" max="7938" width="6.81640625" customWidth="1"/>
    <col min="7939" max="7939" width="9.7265625" customWidth="1"/>
    <col min="7940" max="7940" width="12" customWidth="1"/>
    <col min="7941" max="7941" width="0.453125" customWidth="1"/>
    <col min="7942" max="7942" width="18.54296875" customWidth="1"/>
    <col min="7943" max="7943" width="7" customWidth="1"/>
    <col min="7944" max="7944" width="7.7265625" customWidth="1"/>
    <col min="7945" max="7945" width="12.54296875" customWidth="1"/>
    <col min="7946" max="7946" width="0.453125" customWidth="1"/>
    <col min="7947" max="7947" width="19.54296875" customWidth="1"/>
    <col min="7948" max="7948" width="6.54296875" customWidth="1"/>
    <col min="7949" max="7949" width="8.453125" customWidth="1"/>
    <col min="7950" max="7950" width="11.81640625" customWidth="1"/>
    <col min="8193" max="8193" width="19.7265625" customWidth="1"/>
    <col min="8194" max="8194" width="6.81640625" customWidth="1"/>
    <col min="8195" max="8195" width="9.7265625" customWidth="1"/>
    <col min="8196" max="8196" width="12" customWidth="1"/>
    <col min="8197" max="8197" width="0.453125" customWidth="1"/>
    <col min="8198" max="8198" width="18.54296875" customWidth="1"/>
    <col min="8199" max="8199" width="7" customWidth="1"/>
    <col min="8200" max="8200" width="7.7265625" customWidth="1"/>
    <col min="8201" max="8201" width="12.54296875" customWidth="1"/>
    <col min="8202" max="8202" width="0.453125" customWidth="1"/>
    <col min="8203" max="8203" width="19.54296875" customWidth="1"/>
    <col min="8204" max="8204" width="6.54296875" customWidth="1"/>
    <col min="8205" max="8205" width="8.453125" customWidth="1"/>
    <col min="8206" max="8206" width="11.81640625" customWidth="1"/>
    <col min="8449" max="8449" width="19.7265625" customWidth="1"/>
    <col min="8450" max="8450" width="6.81640625" customWidth="1"/>
    <col min="8451" max="8451" width="9.7265625" customWidth="1"/>
    <col min="8452" max="8452" width="12" customWidth="1"/>
    <col min="8453" max="8453" width="0.453125" customWidth="1"/>
    <col min="8454" max="8454" width="18.54296875" customWidth="1"/>
    <col min="8455" max="8455" width="7" customWidth="1"/>
    <col min="8456" max="8456" width="7.7265625" customWidth="1"/>
    <col min="8457" max="8457" width="12.54296875" customWidth="1"/>
    <col min="8458" max="8458" width="0.453125" customWidth="1"/>
    <col min="8459" max="8459" width="19.54296875" customWidth="1"/>
    <col min="8460" max="8460" width="6.54296875" customWidth="1"/>
    <col min="8461" max="8461" width="8.453125" customWidth="1"/>
    <col min="8462" max="8462" width="11.81640625" customWidth="1"/>
    <col min="8705" max="8705" width="19.7265625" customWidth="1"/>
    <col min="8706" max="8706" width="6.81640625" customWidth="1"/>
    <col min="8707" max="8707" width="9.7265625" customWidth="1"/>
    <col min="8708" max="8708" width="12" customWidth="1"/>
    <col min="8709" max="8709" width="0.453125" customWidth="1"/>
    <col min="8710" max="8710" width="18.54296875" customWidth="1"/>
    <col min="8711" max="8711" width="7" customWidth="1"/>
    <col min="8712" max="8712" width="7.7265625" customWidth="1"/>
    <col min="8713" max="8713" width="12.54296875" customWidth="1"/>
    <col min="8714" max="8714" width="0.453125" customWidth="1"/>
    <col min="8715" max="8715" width="19.54296875" customWidth="1"/>
    <col min="8716" max="8716" width="6.54296875" customWidth="1"/>
    <col min="8717" max="8717" width="8.453125" customWidth="1"/>
    <col min="8718" max="8718" width="11.81640625" customWidth="1"/>
    <col min="8961" max="8961" width="19.7265625" customWidth="1"/>
    <col min="8962" max="8962" width="6.81640625" customWidth="1"/>
    <col min="8963" max="8963" width="9.7265625" customWidth="1"/>
    <col min="8964" max="8964" width="12" customWidth="1"/>
    <col min="8965" max="8965" width="0.453125" customWidth="1"/>
    <col min="8966" max="8966" width="18.54296875" customWidth="1"/>
    <col min="8967" max="8967" width="7" customWidth="1"/>
    <col min="8968" max="8968" width="7.7265625" customWidth="1"/>
    <col min="8969" max="8969" width="12.54296875" customWidth="1"/>
    <col min="8970" max="8970" width="0.453125" customWidth="1"/>
    <col min="8971" max="8971" width="19.54296875" customWidth="1"/>
    <col min="8972" max="8972" width="6.54296875" customWidth="1"/>
    <col min="8973" max="8973" width="8.453125" customWidth="1"/>
    <col min="8974" max="8974" width="11.81640625" customWidth="1"/>
    <col min="9217" max="9217" width="19.7265625" customWidth="1"/>
    <col min="9218" max="9218" width="6.81640625" customWidth="1"/>
    <col min="9219" max="9219" width="9.7265625" customWidth="1"/>
    <col min="9220" max="9220" width="12" customWidth="1"/>
    <col min="9221" max="9221" width="0.453125" customWidth="1"/>
    <col min="9222" max="9222" width="18.54296875" customWidth="1"/>
    <col min="9223" max="9223" width="7" customWidth="1"/>
    <col min="9224" max="9224" width="7.7265625" customWidth="1"/>
    <col min="9225" max="9225" width="12.54296875" customWidth="1"/>
    <col min="9226" max="9226" width="0.453125" customWidth="1"/>
    <col min="9227" max="9227" width="19.54296875" customWidth="1"/>
    <col min="9228" max="9228" width="6.54296875" customWidth="1"/>
    <col min="9229" max="9229" width="8.453125" customWidth="1"/>
    <col min="9230" max="9230" width="11.81640625" customWidth="1"/>
    <col min="9473" max="9473" width="19.7265625" customWidth="1"/>
    <col min="9474" max="9474" width="6.81640625" customWidth="1"/>
    <col min="9475" max="9475" width="9.7265625" customWidth="1"/>
    <col min="9476" max="9476" width="12" customWidth="1"/>
    <col min="9477" max="9477" width="0.453125" customWidth="1"/>
    <col min="9478" max="9478" width="18.54296875" customWidth="1"/>
    <col min="9479" max="9479" width="7" customWidth="1"/>
    <col min="9480" max="9480" width="7.7265625" customWidth="1"/>
    <col min="9481" max="9481" width="12.54296875" customWidth="1"/>
    <col min="9482" max="9482" width="0.453125" customWidth="1"/>
    <col min="9483" max="9483" width="19.54296875" customWidth="1"/>
    <col min="9484" max="9484" width="6.54296875" customWidth="1"/>
    <col min="9485" max="9485" width="8.453125" customWidth="1"/>
    <col min="9486" max="9486" width="11.81640625" customWidth="1"/>
    <col min="9729" max="9729" width="19.7265625" customWidth="1"/>
    <col min="9730" max="9730" width="6.81640625" customWidth="1"/>
    <col min="9731" max="9731" width="9.7265625" customWidth="1"/>
    <col min="9732" max="9732" width="12" customWidth="1"/>
    <col min="9733" max="9733" width="0.453125" customWidth="1"/>
    <col min="9734" max="9734" width="18.54296875" customWidth="1"/>
    <col min="9735" max="9735" width="7" customWidth="1"/>
    <col min="9736" max="9736" width="7.7265625" customWidth="1"/>
    <col min="9737" max="9737" width="12.54296875" customWidth="1"/>
    <col min="9738" max="9738" width="0.453125" customWidth="1"/>
    <col min="9739" max="9739" width="19.54296875" customWidth="1"/>
    <col min="9740" max="9740" width="6.54296875" customWidth="1"/>
    <col min="9741" max="9741" width="8.453125" customWidth="1"/>
    <col min="9742" max="9742" width="11.81640625" customWidth="1"/>
    <col min="9985" max="9985" width="19.7265625" customWidth="1"/>
    <col min="9986" max="9986" width="6.81640625" customWidth="1"/>
    <col min="9987" max="9987" width="9.7265625" customWidth="1"/>
    <col min="9988" max="9988" width="12" customWidth="1"/>
    <col min="9989" max="9989" width="0.453125" customWidth="1"/>
    <col min="9990" max="9990" width="18.54296875" customWidth="1"/>
    <col min="9991" max="9991" width="7" customWidth="1"/>
    <col min="9992" max="9992" width="7.7265625" customWidth="1"/>
    <col min="9993" max="9993" width="12.54296875" customWidth="1"/>
    <col min="9994" max="9994" width="0.453125" customWidth="1"/>
    <col min="9995" max="9995" width="19.54296875" customWidth="1"/>
    <col min="9996" max="9996" width="6.54296875" customWidth="1"/>
    <col min="9997" max="9997" width="8.453125" customWidth="1"/>
    <col min="9998" max="9998" width="11.81640625" customWidth="1"/>
    <col min="10241" max="10241" width="19.7265625" customWidth="1"/>
    <col min="10242" max="10242" width="6.81640625" customWidth="1"/>
    <col min="10243" max="10243" width="9.7265625" customWidth="1"/>
    <col min="10244" max="10244" width="12" customWidth="1"/>
    <col min="10245" max="10245" width="0.453125" customWidth="1"/>
    <col min="10246" max="10246" width="18.54296875" customWidth="1"/>
    <col min="10247" max="10247" width="7" customWidth="1"/>
    <col min="10248" max="10248" width="7.7265625" customWidth="1"/>
    <col min="10249" max="10249" width="12.54296875" customWidth="1"/>
    <col min="10250" max="10250" width="0.453125" customWidth="1"/>
    <col min="10251" max="10251" width="19.54296875" customWidth="1"/>
    <col min="10252" max="10252" width="6.54296875" customWidth="1"/>
    <col min="10253" max="10253" width="8.453125" customWidth="1"/>
    <col min="10254" max="10254" width="11.81640625" customWidth="1"/>
    <col min="10497" max="10497" width="19.7265625" customWidth="1"/>
    <col min="10498" max="10498" width="6.81640625" customWidth="1"/>
    <col min="10499" max="10499" width="9.7265625" customWidth="1"/>
    <col min="10500" max="10500" width="12" customWidth="1"/>
    <col min="10501" max="10501" width="0.453125" customWidth="1"/>
    <col min="10502" max="10502" width="18.54296875" customWidth="1"/>
    <col min="10503" max="10503" width="7" customWidth="1"/>
    <col min="10504" max="10504" width="7.7265625" customWidth="1"/>
    <col min="10505" max="10505" width="12.54296875" customWidth="1"/>
    <col min="10506" max="10506" width="0.453125" customWidth="1"/>
    <col min="10507" max="10507" width="19.54296875" customWidth="1"/>
    <col min="10508" max="10508" width="6.54296875" customWidth="1"/>
    <col min="10509" max="10509" width="8.453125" customWidth="1"/>
    <col min="10510" max="10510" width="11.81640625" customWidth="1"/>
    <col min="10753" max="10753" width="19.7265625" customWidth="1"/>
    <col min="10754" max="10754" width="6.81640625" customWidth="1"/>
    <col min="10755" max="10755" width="9.7265625" customWidth="1"/>
    <col min="10756" max="10756" width="12" customWidth="1"/>
    <col min="10757" max="10757" width="0.453125" customWidth="1"/>
    <col min="10758" max="10758" width="18.54296875" customWidth="1"/>
    <col min="10759" max="10759" width="7" customWidth="1"/>
    <col min="10760" max="10760" width="7.7265625" customWidth="1"/>
    <col min="10761" max="10761" width="12.54296875" customWidth="1"/>
    <col min="10762" max="10762" width="0.453125" customWidth="1"/>
    <col min="10763" max="10763" width="19.54296875" customWidth="1"/>
    <col min="10764" max="10764" width="6.54296875" customWidth="1"/>
    <col min="10765" max="10765" width="8.453125" customWidth="1"/>
    <col min="10766" max="10766" width="11.81640625" customWidth="1"/>
    <col min="11009" max="11009" width="19.7265625" customWidth="1"/>
    <col min="11010" max="11010" width="6.81640625" customWidth="1"/>
    <col min="11011" max="11011" width="9.7265625" customWidth="1"/>
    <col min="11012" max="11012" width="12" customWidth="1"/>
    <col min="11013" max="11013" width="0.453125" customWidth="1"/>
    <col min="11014" max="11014" width="18.54296875" customWidth="1"/>
    <col min="11015" max="11015" width="7" customWidth="1"/>
    <col min="11016" max="11016" width="7.7265625" customWidth="1"/>
    <col min="11017" max="11017" width="12.54296875" customWidth="1"/>
    <col min="11018" max="11018" width="0.453125" customWidth="1"/>
    <col min="11019" max="11019" width="19.54296875" customWidth="1"/>
    <col min="11020" max="11020" width="6.54296875" customWidth="1"/>
    <col min="11021" max="11021" width="8.453125" customWidth="1"/>
    <col min="11022" max="11022" width="11.81640625" customWidth="1"/>
    <col min="11265" max="11265" width="19.7265625" customWidth="1"/>
    <col min="11266" max="11266" width="6.81640625" customWidth="1"/>
    <col min="11267" max="11267" width="9.7265625" customWidth="1"/>
    <col min="11268" max="11268" width="12" customWidth="1"/>
    <col min="11269" max="11269" width="0.453125" customWidth="1"/>
    <col min="11270" max="11270" width="18.54296875" customWidth="1"/>
    <col min="11271" max="11271" width="7" customWidth="1"/>
    <col min="11272" max="11272" width="7.7265625" customWidth="1"/>
    <col min="11273" max="11273" width="12.54296875" customWidth="1"/>
    <col min="11274" max="11274" width="0.453125" customWidth="1"/>
    <col min="11275" max="11275" width="19.54296875" customWidth="1"/>
    <col min="11276" max="11276" width="6.54296875" customWidth="1"/>
    <col min="11277" max="11277" width="8.453125" customWidth="1"/>
    <col min="11278" max="11278" width="11.81640625" customWidth="1"/>
    <col min="11521" max="11521" width="19.7265625" customWidth="1"/>
    <col min="11522" max="11522" width="6.81640625" customWidth="1"/>
    <col min="11523" max="11523" width="9.7265625" customWidth="1"/>
    <col min="11524" max="11524" width="12" customWidth="1"/>
    <col min="11525" max="11525" width="0.453125" customWidth="1"/>
    <col min="11526" max="11526" width="18.54296875" customWidth="1"/>
    <col min="11527" max="11527" width="7" customWidth="1"/>
    <col min="11528" max="11528" width="7.7265625" customWidth="1"/>
    <col min="11529" max="11529" width="12.54296875" customWidth="1"/>
    <col min="11530" max="11530" width="0.453125" customWidth="1"/>
    <col min="11531" max="11531" width="19.54296875" customWidth="1"/>
    <col min="11532" max="11532" width="6.54296875" customWidth="1"/>
    <col min="11533" max="11533" width="8.453125" customWidth="1"/>
    <col min="11534" max="11534" width="11.81640625" customWidth="1"/>
    <col min="11777" max="11777" width="19.7265625" customWidth="1"/>
    <col min="11778" max="11778" width="6.81640625" customWidth="1"/>
    <col min="11779" max="11779" width="9.7265625" customWidth="1"/>
    <col min="11780" max="11780" width="12" customWidth="1"/>
    <col min="11781" max="11781" width="0.453125" customWidth="1"/>
    <col min="11782" max="11782" width="18.54296875" customWidth="1"/>
    <col min="11783" max="11783" width="7" customWidth="1"/>
    <col min="11784" max="11784" width="7.7265625" customWidth="1"/>
    <col min="11785" max="11785" width="12.54296875" customWidth="1"/>
    <col min="11786" max="11786" width="0.453125" customWidth="1"/>
    <col min="11787" max="11787" width="19.54296875" customWidth="1"/>
    <col min="11788" max="11788" width="6.54296875" customWidth="1"/>
    <col min="11789" max="11789" width="8.453125" customWidth="1"/>
    <col min="11790" max="11790" width="11.81640625" customWidth="1"/>
    <col min="12033" max="12033" width="19.7265625" customWidth="1"/>
    <col min="12034" max="12034" width="6.81640625" customWidth="1"/>
    <col min="12035" max="12035" width="9.7265625" customWidth="1"/>
    <col min="12036" max="12036" width="12" customWidth="1"/>
    <col min="12037" max="12037" width="0.453125" customWidth="1"/>
    <col min="12038" max="12038" width="18.54296875" customWidth="1"/>
    <col min="12039" max="12039" width="7" customWidth="1"/>
    <col min="12040" max="12040" width="7.7265625" customWidth="1"/>
    <col min="12041" max="12041" width="12.54296875" customWidth="1"/>
    <col min="12042" max="12042" width="0.453125" customWidth="1"/>
    <col min="12043" max="12043" width="19.54296875" customWidth="1"/>
    <col min="12044" max="12044" width="6.54296875" customWidth="1"/>
    <col min="12045" max="12045" width="8.453125" customWidth="1"/>
    <col min="12046" max="12046" width="11.81640625" customWidth="1"/>
    <col min="12289" max="12289" width="19.7265625" customWidth="1"/>
    <col min="12290" max="12290" width="6.81640625" customWidth="1"/>
    <col min="12291" max="12291" width="9.7265625" customWidth="1"/>
    <col min="12292" max="12292" width="12" customWidth="1"/>
    <col min="12293" max="12293" width="0.453125" customWidth="1"/>
    <col min="12294" max="12294" width="18.54296875" customWidth="1"/>
    <col min="12295" max="12295" width="7" customWidth="1"/>
    <col min="12296" max="12296" width="7.7265625" customWidth="1"/>
    <col min="12297" max="12297" width="12.54296875" customWidth="1"/>
    <col min="12298" max="12298" width="0.453125" customWidth="1"/>
    <col min="12299" max="12299" width="19.54296875" customWidth="1"/>
    <col min="12300" max="12300" width="6.54296875" customWidth="1"/>
    <col min="12301" max="12301" width="8.453125" customWidth="1"/>
    <col min="12302" max="12302" width="11.81640625" customWidth="1"/>
    <col min="12545" max="12545" width="19.7265625" customWidth="1"/>
    <col min="12546" max="12546" width="6.81640625" customWidth="1"/>
    <col min="12547" max="12547" width="9.7265625" customWidth="1"/>
    <col min="12548" max="12548" width="12" customWidth="1"/>
    <col min="12549" max="12549" width="0.453125" customWidth="1"/>
    <col min="12550" max="12550" width="18.54296875" customWidth="1"/>
    <col min="12551" max="12551" width="7" customWidth="1"/>
    <col min="12552" max="12552" width="7.7265625" customWidth="1"/>
    <col min="12553" max="12553" width="12.54296875" customWidth="1"/>
    <col min="12554" max="12554" width="0.453125" customWidth="1"/>
    <col min="12555" max="12555" width="19.54296875" customWidth="1"/>
    <col min="12556" max="12556" width="6.54296875" customWidth="1"/>
    <col min="12557" max="12557" width="8.453125" customWidth="1"/>
    <col min="12558" max="12558" width="11.81640625" customWidth="1"/>
    <col min="12801" max="12801" width="19.7265625" customWidth="1"/>
    <col min="12802" max="12802" width="6.81640625" customWidth="1"/>
    <col min="12803" max="12803" width="9.7265625" customWidth="1"/>
    <col min="12804" max="12804" width="12" customWidth="1"/>
    <col min="12805" max="12805" width="0.453125" customWidth="1"/>
    <col min="12806" max="12806" width="18.54296875" customWidth="1"/>
    <col min="12807" max="12807" width="7" customWidth="1"/>
    <col min="12808" max="12808" width="7.7265625" customWidth="1"/>
    <col min="12809" max="12809" width="12.54296875" customWidth="1"/>
    <col min="12810" max="12810" width="0.453125" customWidth="1"/>
    <col min="12811" max="12811" width="19.54296875" customWidth="1"/>
    <col min="12812" max="12812" width="6.54296875" customWidth="1"/>
    <col min="12813" max="12813" width="8.453125" customWidth="1"/>
    <col min="12814" max="12814" width="11.81640625" customWidth="1"/>
    <col min="13057" max="13057" width="19.7265625" customWidth="1"/>
    <col min="13058" max="13058" width="6.81640625" customWidth="1"/>
    <col min="13059" max="13059" width="9.7265625" customWidth="1"/>
    <col min="13060" max="13060" width="12" customWidth="1"/>
    <col min="13061" max="13061" width="0.453125" customWidth="1"/>
    <col min="13062" max="13062" width="18.54296875" customWidth="1"/>
    <col min="13063" max="13063" width="7" customWidth="1"/>
    <col min="13064" max="13064" width="7.7265625" customWidth="1"/>
    <col min="13065" max="13065" width="12.54296875" customWidth="1"/>
    <col min="13066" max="13066" width="0.453125" customWidth="1"/>
    <col min="13067" max="13067" width="19.54296875" customWidth="1"/>
    <col min="13068" max="13068" width="6.54296875" customWidth="1"/>
    <col min="13069" max="13069" width="8.453125" customWidth="1"/>
    <col min="13070" max="13070" width="11.81640625" customWidth="1"/>
    <col min="13313" max="13313" width="19.7265625" customWidth="1"/>
    <col min="13314" max="13314" width="6.81640625" customWidth="1"/>
    <col min="13315" max="13315" width="9.7265625" customWidth="1"/>
    <col min="13316" max="13316" width="12" customWidth="1"/>
    <col min="13317" max="13317" width="0.453125" customWidth="1"/>
    <col min="13318" max="13318" width="18.54296875" customWidth="1"/>
    <col min="13319" max="13319" width="7" customWidth="1"/>
    <col min="13320" max="13320" width="7.7265625" customWidth="1"/>
    <col min="13321" max="13321" width="12.54296875" customWidth="1"/>
    <col min="13322" max="13322" width="0.453125" customWidth="1"/>
    <col min="13323" max="13323" width="19.54296875" customWidth="1"/>
    <col min="13324" max="13324" width="6.54296875" customWidth="1"/>
    <col min="13325" max="13325" width="8.453125" customWidth="1"/>
    <col min="13326" max="13326" width="11.81640625" customWidth="1"/>
    <col min="13569" max="13569" width="19.7265625" customWidth="1"/>
    <col min="13570" max="13570" width="6.81640625" customWidth="1"/>
    <col min="13571" max="13571" width="9.7265625" customWidth="1"/>
    <col min="13572" max="13572" width="12" customWidth="1"/>
    <col min="13573" max="13573" width="0.453125" customWidth="1"/>
    <col min="13574" max="13574" width="18.54296875" customWidth="1"/>
    <col min="13575" max="13575" width="7" customWidth="1"/>
    <col min="13576" max="13576" width="7.7265625" customWidth="1"/>
    <col min="13577" max="13577" width="12.54296875" customWidth="1"/>
    <col min="13578" max="13578" width="0.453125" customWidth="1"/>
    <col min="13579" max="13579" width="19.54296875" customWidth="1"/>
    <col min="13580" max="13580" width="6.54296875" customWidth="1"/>
    <col min="13581" max="13581" width="8.453125" customWidth="1"/>
    <col min="13582" max="13582" width="11.81640625" customWidth="1"/>
    <col min="13825" max="13825" width="19.7265625" customWidth="1"/>
    <col min="13826" max="13826" width="6.81640625" customWidth="1"/>
    <col min="13827" max="13827" width="9.7265625" customWidth="1"/>
    <col min="13828" max="13828" width="12" customWidth="1"/>
    <col min="13829" max="13829" width="0.453125" customWidth="1"/>
    <col min="13830" max="13830" width="18.54296875" customWidth="1"/>
    <col min="13831" max="13831" width="7" customWidth="1"/>
    <col min="13832" max="13832" width="7.7265625" customWidth="1"/>
    <col min="13833" max="13833" width="12.54296875" customWidth="1"/>
    <col min="13834" max="13834" width="0.453125" customWidth="1"/>
    <col min="13835" max="13835" width="19.54296875" customWidth="1"/>
    <col min="13836" max="13836" width="6.54296875" customWidth="1"/>
    <col min="13837" max="13837" width="8.453125" customWidth="1"/>
    <col min="13838" max="13838" width="11.81640625" customWidth="1"/>
    <col min="14081" max="14081" width="19.7265625" customWidth="1"/>
    <col min="14082" max="14082" width="6.81640625" customWidth="1"/>
    <col min="14083" max="14083" width="9.7265625" customWidth="1"/>
    <col min="14084" max="14084" width="12" customWidth="1"/>
    <col min="14085" max="14085" width="0.453125" customWidth="1"/>
    <col min="14086" max="14086" width="18.54296875" customWidth="1"/>
    <col min="14087" max="14087" width="7" customWidth="1"/>
    <col min="14088" max="14088" width="7.7265625" customWidth="1"/>
    <col min="14089" max="14089" width="12.54296875" customWidth="1"/>
    <col min="14090" max="14090" width="0.453125" customWidth="1"/>
    <col min="14091" max="14091" width="19.54296875" customWidth="1"/>
    <col min="14092" max="14092" width="6.54296875" customWidth="1"/>
    <col min="14093" max="14093" width="8.453125" customWidth="1"/>
    <col min="14094" max="14094" width="11.81640625" customWidth="1"/>
    <col min="14337" max="14337" width="19.7265625" customWidth="1"/>
    <col min="14338" max="14338" width="6.81640625" customWidth="1"/>
    <col min="14339" max="14339" width="9.7265625" customWidth="1"/>
    <col min="14340" max="14340" width="12" customWidth="1"/>
    <col min="14341" max="14341" width="0.453125" customWidth="1"/>
    <col min="14342" max="14342" width="18.54296875" customWidth="1"/>
    <col min="14343" max="14343" width="7" customWidth="1"/>
    <col min="14344" max="14344" width="7.7265625" customWidth="1"/>
    <col min="14345" max="14345" width="12.54296875" customWidth="1"/>
    <col min="14346" max="14346" width="0.453125" customWidth="1"/>
    <col min="14347" max="14347" width="19.54296875" customWidth="1"/>
    <col min="14348" max="14348" width="6.54296875" customWidth="1"/>
    <col min="14349" max="14349" width="8.453125" customWidth="1"/>
    <col min="14350" max="14350" width="11.81640625" customWidth="1"/>
    <col min="14593" max="14593" width="19.7265625" customWidth="1"/>
    <col min="14594" max="14594" width="6.81640625" customWidth="1"/>
    <col min="14595" max="14595" width="9.7265625" customWidth="1"/>
    <col min="14596" max="14596" width="12" customWidth="1"/>
    <col min="14597" max="14597" width="0.453125" customWidth="1"/>
    <col min="14598" max="14598" width="18.54296875" customWidth="1"/>
    <col min="14599" max="14599" width="7" customWidth="1"/>
    <col min="14600" max="14600" width="7.7265625" customWidth="1"/>
    <col min="14601" max="14601" width="12.54296875" customWidth="1"/>
    <col min="14602" max="14602" width="0.453125" customWidth="1"/>
    <col min="14603" max="14603" width="19.54296875" customWidth="1"/>
    <col min="14604" max="14604" width="6.54296875" customWidth="1"/>
    <col min="14605" max="14605" width="8.453125" customWidth="1"/>
    <col min="14606" max="14606" width="11.81640625" customWidth="1"/>
    <col min="14849" max="14849" width="19.7265625" customWidth="1"/>
    <col min="14850" max="14850" width="6.81640625" customWidth="1"/>
    <col min="14851" max="14851" width="9.7265625" customWidth="1"/>
    <col min="14852" max="14852" width="12" customWidth="1"/>
    <col min="14853" max="14853" width="0.453125" customWidth="1"/>
    <col min="14854" max="14854" width="18.54296875" customWidth="1"/>
    <col min="14855" max="14855" width="7" customWidth="1"/>
    <col min="14856" max="14856" width="7.7265625" customWidth="1"/>
    <col min="14857" max="14857" width="12.54296875" customWidth="1"/>
    <col min="14858" max="14858" width="0.453125" customWidth="1"/>
    <col min="14859" max="14859" width="19.54296875" customWidth="1"/>
    <col min="14860" max="14860" width="6.54296875" customWidth="1"/>
    <col min="14861" max="14861" width="8.453125" customWidth="1"/>
    <col min="14862" max="14862" width="11.81640625" customWidth="1"/>
    <col min="15105" max="15105" width="19.7265625" customWidth="1"/>
    <col min="15106" max="15106" width="6.81640625" customWidth="1"/>
    <col min="15107" max="15107" width="9.7265625" customWidth="1"/>
    <col min="15108" max="15108" width="12" customWidth="1"/>
    <col min="15109" max="15109" width="0.453125" customWidth="1"/>
    <col min="15110" max="15110" width="18.54296875" customWidth="1"/>
    <col min="15111" max="15111" width="7" customWidth="1"/>
    <col min="15112" max="15112" width="7.7265625" customWidth="1"/>
    <col min="15113" max="15113" width="12.54296875" customWidth="1"/>
    <col min="15114" max="15114" width="0.453125" customWidth="1"/>
    <col min="15115" max="15115" width="19.54296875" customWidth="1"/>
    <col min="15116" max="15116" width="6.54296875" customWidth="1"/>
    <col min="15117" max="15117" width="8.453125" customWidth="1"/>
    <col min="15118" max="15118" width="11.81640625" customWidth="1"/>
    <col min="15361" max="15361" width="19.7265625" customWidth="1"/>
    <col min="15362" max="15362" width="6.81640625" customWidth="1"/>
    <col min="15363" max="15363" width="9.7265625" customWidth="1"/>
    <col min="15364" max="15364" width="12" customWidth="1"/>
    <col min="15365" max="15365" width="0.453125" customWidth="1"/>
    <col min="15366" max="15366" width="18.54296875" customWidth="1"/>
    <col min="15367" max="15367" width="7" customWidth="1"/>
    <col min="15368" max="15368" width="7.7265625" customWidth="1"/>
    <col min="15369" max="15369" width="12.54296875" customWidth="1"/>
    <col min="15370" max="15370" width="0.453125" customWidth="1"/>
    <col min="15371" max="15371" width="19.54296875" customWidth="1"/>
    <col min="15372" max="15372" width="6.54296875" customWidth="1"/>
    <col min="15373" max="15373" width="8.453125" customWidth="1"/>
    <col min="15374" max="15374" width="11.81640625" customWidth="1"/>
    <col min="15617" max="15617" width="19.7265625" customWidth="1"/>
    <col min="15618" max="15618" width="6.81640625" customWidth="1"/>
    <col min="15619" max="15619" width="9.7265625" customWidth="1"/>
    <col min="15620" max="15620" width="12" customWidth="1"/>
    <col min="15621" max="15621" width="0.453125" customWidth="1"/>
    <col min="15622" max="15622" width="18.54296875" customWidth="1"/>
    <col min="15623" max="15623" width="7" customWidth="1"/>
    <col min="15624" max="15624" width="7.7265625" customWidth="1"/>
    <col min="15625" max="15625" width="12.54296875" customWidth="1"/>
    <col min="15626" max="15626" width="0.453125" customWidth="1"/>
    <col min="15627" max="15627" width="19.54296875" customWidth="1"/>
    <col min="15628" max="15628" width="6.54296875" customWidth="1"/>
    <col min="15629" max="15629" width="8.453125" customWidth="1"/>
    <col min="15630" max="15630" width="11.81640625" customWidth="1"/>
    <col min="15873" max="15873" width="19.7265625" customWidth="1"/>
    <col min="15874" max="15874" width="6.81640625" customWidth="1"/>
    <col min="15875" max="15875" width="9.7265625" customWidth="1"/>
    <col min="15876" max="15876" width="12" customWidth="1"/>
    <col min="15877" max="15877" width="0.453125" customWidth="1"/>
    <col min="15878" max="15878" width="18.54296875" customWidth="1"/>
    <col min="15879" max="15879" width="7" customWidth="1"/>
    <col min="15880" max="15880" width="7.7265625" customWidth="1"/>
    <col min="15881" max="15881" width="12.54296875" customWidth="1"/>
    <col min="15882" max="15882" width="0.453125" customWidth="1"/>
    <col min="15883" max="15883" width="19.54296875" customWidth="1"/>
    <col min="15884" max="15884" width="6.54296875" customWidth="1"/>
    <col min="15885" max="15885" width="8.453125" customWidth="1"/>
    <col min="15886" max="15886" width="11.81640625" customWidth="1"/>
    <col min="16129" max="16129" width="19.7265625" customWidth="1"/>
    <col min="16130" max="16130" width="6.81640625" customWidth="1"/>
    <col min="16131" max="16131" width="9.7265625" customWidth="1"/>
    <col min="16132" max="16132" width="12" customWidth="1"/>
    <col min="16133" max="16133" width="0.453125" customWidth="1"/>
    <col min="16134" max="16134" width="18.54296875" customWidth="1"/>
    <col min="16135" max="16135" width="7" customWidth="1"/>
    <col min="16136" max="16136" width="7.7265625" customWidth="1"/>
    <col min="16137" max="16137" width="12.54296875" customWidth="1"/>
    <col min="16138" max="16138" width="0.453125" customWidth="1"/>
    <col min="16139" max="16139" width="19.54296875" customWidth="1"/>
    <col min="16140" max="16140" width="6.54296875" customWidth="1"/>
    <col min="16141" max="16141" width="8.453125" customWidth="1"/>
    <col min="16142" max="16142" width="11.81640625" customWidth="1"/>
  </cols>
  <sheetData>
    <row r="1" spans="1:17" ht="13.9" customHeight="1">
      <c r="A1" s="1"/>
      <c r="B1" s="2"/>
      <c r="C1" s="1"/>
      <c r="D1" s="1"/>
      <c r="E1" s="1"/>
      <c r="F1" s="3" t="s">
        <v>0</v>
      </c>
      <c r="G1" s="3"/>
      <c r="H1" s="3"/>
      <c r="I1" s="3"/>
      <c r="J1" s="3"/>
      <c r="K1" s="3"/>
      <c r="L1" s="3"/>
      <c r="M1" s="3"/>
      <c r="N1" s="3"/>
      <c r="O1" s="4"/>
      <c r="P1" s="4"/>
      <c r="Q1" s="4"/>
    </row>
    <row r="2" spans="1:17" ht="13.9" customHeight="1">
      <c r="A2" s="1"/>
      <c r="B2" s="2"/>
      <c r="C2" s="1"/>
      <c r="D2" s="1"/>
      <c r="E2" s="1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</row>
    <row r="3" spans="1:17" ht="13.9" customHeight="1">
      <c r="A3" s="1"/>
      <c r="B3" s="2"/>
      <c r="C3" s="1"/>
      <c r="D3" s="1"/>
      <c r="E3" s="1"/>
      <c r="F3" s="3"/>
      <c r="G3" s="3"/>
      <c r="H3" s="3"/>
      <c r="I3" s="3"/>
      <c r="J3" s="3"/>
      <c r="K3" s="3"/>
      <c r="L3" s="3"/>
      <c r="M3" s="3"/>
      <c r="N3" s="3"/>
      <c r="O3" s="4"/>
      <c r="P3" s="4"/>
      <c r="Q3" s="4"/>
    </row>
    <row r="4" spans="1:17" ht="13.9" customHeight="1">
      <c r="A4" s="5" t="s">
        <v>1</v>
      </c>
      <c r="B4" s="6"/>
      <c r="C4" s="1"/>
      <c r="D4" s="1"/>
      <c r="E4" s="1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4"/>
    </row>
    <row r="5" spans="1:17" ht="3.75" customHeight="1">
      <c r="A5" s="1"/>
      <c r="B5" s="2"/>
      <c r="C5" s="1"/>
      <c r="D5" s="1"/>
      <c r="E5" s="1"/>
      <c r="F5" s="1"/>
      <c r="G5" s="1"/>
      <c r="H5" s="2"/>
      <c r="I5" s="1"/>
      <c r="J5" s="1"/>
      <c r="K5" s="1"/>
      <c r="L5" s="1"/>
      <c r="M5" s="4"/>
      <c r="N5" s="4"/>
      <c r="O5" s="4"/>
      <c r="P5" s="4"/>
      <c r="Q5" s="4"/>
    </row>
    <row r="6" spans="1:17" ht="4.5" customHeight="1">
      <c r="A6" s="7"/>
      <c r="B6" s="8"/>
      <c r="C6" s="9"/>
      <c r="D6" s="9"/>
      <c r="E6" s="9"/>
      <c r="F6" s="9"/>
      <c r="G6" s="9"/>
      <c r="H6" s="8"/>
      <c r="I6" s="9"/>
      <c r="J6" s="9"/>
      <c r="K6" s="10"/>
      <c r="L6" s="1"/>
      <c r="M6" s="4"/>
      <c r="N6" s="4"/>
      <c r="O6" s="4"/>
      <c r="P6" s="4"/>
      <c r="Q6" s="4"/>
    </row>
    <row r="7" spans="1:17" ht="22.5" customHeight="1">
      <c r="A7" s="11" t="s">
        <v>2</v>
      </c>
      <c r="B7" s="12"/>
      <c r="C7" s="13" t="str">
        <f>[1]CLIENTE!B7</f>
        <v>POLITECNICO</v>
      </c>
      <c r="D7" s="14"/>
      <c r="E7" s="14"/>
      <c r="F7" s="14"/>
      <c r="G7" s="14"/>
      <c r="H7" s="14"/>
      <c r="I7" s="14"/>
      <c r="J7" s="14"/>
      <c r="K7" s="15"/>
      <c r="L7" s="16" t="s">
        <v>3</v>
      </c>
      <c r="M7" s="17"/>
      <c r="N7" s="18"/>
      <c r="O7" s="19"/>
      <c r="P7" s="19"/>
      <c r="Q7" s="19"/>
    </row>
    <row r="8" spans="1:17" ht="3.75" customHeight="1">
      <c r="A8" s="20"/>
      <c r="B8" s="21"/>
      <c r="C8" s="22"/>
      <c r="D8" s="22"/>
      <c r="E8" s="22"/>
      <c r="F8" s="23"/>
      <c r="G8" s="23"/>
      <c r="H8" s="21"/>
      <c r="I8" s="23"/>
      <c r="J8" s="23"/>
      <c r="K8" s="24"/>
      <c r="L8" s="25"/>
      <c r="M8" s="19"/>
      <c r="N8" s="19"/>
      <c r="O8" s="19"/>
      <c r="P8" s="19"/>
      <c r="Q8" s="19"/>
    </row>
    <row r="9" spans="1:17" ht="21.75" customHeight="1">
      <c r="A9" s="26" t="s">
        <v>4</v>
      </c>
      <c r="B9" s="21"/>
      <c r="C9" s="27">
        <f>[1]CLIENTE!C7</f>
        <v>30053658</v>
      </c>
      <c r="D9" s="28"/>
      <c r="E9" s="29"/>
      <c r="F9" s="20"/>
      <c r="G9" s="30" t="s">
        <v>5</v>
      </c>
      <c r="H9" s="27" t="str">
        <f>[1]CLIENTE!D7</f>
        <v>30053658-024</v>
      </c>
      <c r="I9" s="28"/>
      <c r="J9" s="28"/>
      <c r="K9" s="29"/>
      <c r="L9" s="31">
        <f>M7</f>
        <v>0</v>
      </c>
      <c r="M9" s="32"/>
      <c r="N9" s="33"/>
      <c r="O9" s="19"/>
      <c r="P9" s="19"/>
      <c r="Q9" s="19"/>
    </row>
    <row r="10" spans="1:17" ht="3.75" customHeight="1">
      <c r="A10" s="20"/>
      <c r="B10" s="21"/>
      <c r="C10" s="23"/>
      <c r="D10" s="23"/>
      <c r="E10" s="23"/>
      <c r="F10" s="23"/>
      <c r="G10" s="23"/>
      <c r="H10" s="21"/>
      <c r="I10" s="23"/>
      <c r="J10" s="23"/>
      <c r="K10" s="24"/>
      <c r="L10" s="23"/>
      <c r="M10" s="34"/>
      <c r="N10" s="34"/>
      <c r="O10" s="19"/>
      <c r="P10" s="19"/>
      <c r="Q10" s="19"/>
    </row>
    <row r="11" spans="1:17" ht="21" customHeight="1">
      <c r="A11" s="26" t="s">
        <v>6</v>
      </c>
      <c r="B11" s="21"/>
      <c r="C11" s="35" t="str">
        <f>[1]CLIENTE!E7</f>
        <v>P.le Da Vinci, 32 - Milano</v>
      </c>
      <c r="D11" s="36"/>
      <c r="E11" s="36"/>
      <c r="F11" s="36"/>
      <c r="G11" s="36"/>
      <c r="H11" s="36"/>
      <c r="I11" s="36"/>
      <c r="J11" s="36"/>
      <c r="K11" s="37"/>
      <c r="L11" s="34"/>
      <c r="M11" s="38" t="s">
        <v>7</v>
      </c>
      <c r="N11" s="39"/>
    </row>
    <row r="12" spans="1:17" ht="4.5" customHeight="1">
      <c r="A12" s="20"/>
      <c r="B12" s="21"/>
      <c r="C12" s="23"/>
      <c r="D12" s="23"/>
      <c r="E12" s="23"/>
      <c r="F12" s="23"/>
      <c r="G12" s="23"/>
      <c r="H12" s="21"/>
      <c r="I12" s="23"/>
      <c r="J12" s="34"/>
      <c r="K12" s="40"/>
      <c r="L12" s="34"/>
      <c r="M12" s="41">
        <f>[1]CLIENTE!A7</f>
        <v>186</v>
      </c>
      <c r="N12" s="42"/>
    </row>
    <row r="13" spans="1:17" ht="24.75" customHeight="1">
      <c r="A13" s="43" t="s">
        <v>8</v>
      </c>
      <c r="B13" s="44"/>
      <c r="C13" s="45" t="str">
        <f>[1]CLIENTE!F7</f>
        <v>POSTA EASY FATTURATO POSTICIPATO</v>
      </c>
      <c r="D13" s="46"/>
      <c r="E13" s="46"/>
      <c r="F13" s="46"/>
      <c r="G13" s="46"/>
      <c r="H13" s="46"/>
      <c r="I13" s="47"/>
      <c r="J13" s="48"/>
      <c r="K13" s="49" t="str">
        <f>[1]CLIENTE!G7</f>
        <v>PK BORROMEO</v>
      </c>
      <c r="L13" s="23"/>
      <c r="M13" s="50"/>
      <c r="N13" s="51"/>
    </row>
    <row r="14" spans="1:17" ht="3.75" customHeight="1">
      <c r="A14" s="52"/>
      <c r="B14" s="53"/>
      <c r="C14" s="54"/>
      <c r="D14" s="54"/>
      <c r="E14" s="54"/>
      <c r="F14" s="25"/>
      <c r="G14" s="55"/>
      <c r="H14" s="56"/>
      <c r="I14" s="56"/>
      <c r="J14" s="56"/>
      <c r="K14" s="57"/>
      <c r="L14" s="25"/>
      <c r="M14" s="19"/>
      <c r="N14" s="19"/>
    </row>
    <row r="15" spans="1:17" ht="1.5" customHeight="1" thickBot="1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9"/>
      <c r="M15" s="19"/>
      <c r="N15" s="19"/>
    </row>
    <row r="16" spans="1:17" ht="17.25" customHeight="1">
      <c r="A16" s="60" t="s">
        <v>9</v>
      </c>
      <c r="B16" s="61"/>
      <c r="C16" s="62" t="s">
        <v>10</v>
      </c>
      <c r="D16" s="62" t="s">
        <v>11</v>
      </c>
      <c r="E16" s="63"/>
      <c r="F16" s="64" t="str">
        <f>IF(C17&lt;&gt;(I21+I22),"ATTENZIONE CONTROLLA PEZZI !!","")</f>
        <v/>
      </c>
      <c r="G16" s="65"/>
      <c r="H16" s="65"/>
      <c r="I16" s="65"/>
      <c r="J16" s="65"/>
      <c r="K16" s="66"/>
      <c r="L16" s="67"/>
      <c r="M16" s="68"/>
      <c r="N16" s="68"/>
    </row>
    <row r="17" spans="1:14" ht="24" customHeight="1" thickBot="1">
      <c r="A17" s="69"/>
      <c r="B17" s="70"/>
      <c r="C17" s="71">
        <f>+B39+G39+B52+G52+L52+B63+G63+L63+B85+G85+L85+B96+G96+L96+B111+G111+L111+B127+G127+L127+B137+G137+L137+B147+G147+L147+B157+G157+L157+B167+G167+L167</f>
        <v>0</v>
      </c>
      <c r="D17" s="72">
        <f>+D39+I39+D52+I52+N52+D63+I63+N63+D85+I85+N85+D96+I96+N96+D111+I111+N111+D127+I127+N127+D137+I137+N137+D147+I147+N147+D157+I157+N157+D173+I173+N173</f>
        <v>0</v>
      </c>
      <c r="E17" s="73" t="e">
        <f>SUM(#REF!+#REF!+E47+K47+E57+K57+E69+K69+E81+K81+E93+K93+E118+K118+E129+K129+E140+K140)</f>
        <v>#REF!</v>
      </c>
      <c r="F17" s="74" t="s">
        <v>12</v>
      </c>
      <c r="G17" s="75"/>
      <c r="H17" s="76"/>
      <c r="I17" s="77"/>
      <c r="J17" s="78">
        <f>[1]CLIENTE!M7</f>
        <v>0</v>
      </c>
      <c r="K17" s="79">
        <f>IF(H17&gt;0,[1]CLIENTE!N7,0)</f>
        <v>0</v>
      </c>
      <c r="L17" s="80"/>
      <c r="M17" s="81"/>
      <c r="N17" s="81"/>
    </row>
    <row r="18" spans="1:14" ht="23.25" customHeight="1" thickBot="1">
      <c r="A18" s="82" t="s">
        <v>13</v>
      </c>
      <c r="B18" s="83"/>
      <c r="C18" s="83"/>
      <c r="D18" s="83"/>
      <c r="E18" s="83"/>
      <c r="F18" s="84"/>
      <c r="G18" s="84"/>
      <c r="H18" s="84"/>
      <c r="I18" s="84"/>
      <c r="J18" s="84"/>
      <c r="K18" s="85"/>
      <c r="L18" s="80"/>
      <c r="M18" s="81"/>
      <c r="N18" s="81"/>
    </row>
    <row r="19" spans="1:14" ht="8.25" customHeight="1"/>
    <row r="20" spans="1:14" ht="24" hidden="1" customHeight="1">
      <c r="A20" s="86" t="s">
        <v>14</v>
      </c>
      <c r="B20" s="87"/>
      <c r="C20" s="87"/>
      <c r="D20" s="88"/>
      <c r="E20" s="4"/>
      <c r="F20" s="89" t="s">
        <v>15</v>
      </c>
      <c r="G20" s="90"/>
      <c r="H20" s="91"/>
      <c r="I20" s="92" t="s">
        <v>16</v>
      </c>
      <c r="J20" s="93"/>
      <c r="K20" s="94" t="s">
        <v>17</v>
      </c>
      <c r="L20" s="95" t="s">
        <v>18</v>
      </c>
      <c r="M20" s="95"/>
      <c r="N20" s="96"/>
    </row>
    <row r="21" spans="1:14" ht="21.75" hidden="1" customHeight="1">
      <c r="A21" s="97" t="s">
        <v>19</v>
      </c>
      <c r="B21" s="98"/>
      <c r="C21" s="99"/>
      <c r="D21" s="100"/>
      <c r="E21" s="4"/>
      <c r="F21" s="101" t="s">
        <v>20</v>
      </c>
      <c r="G21" s="102"/>
      <c r="H21" s="103"/>
      <c r="I21" s="104"/>
      <c r="J21" s="4"/>
      <c r="K21" s="105">
        <f>[1]CLIENTE!H7</f>
        <v>4.0500000000000001E-2</v>
      </c>
      <c r="L21" s="106">
        <f t="shared" ref="L21:L26" si="0">ROUND(I21*K21,2)</f>
        <v>0</v>
      </c>
      <c r="M21" s="106"/>
      <c r="N21" s="107"/>
    </row>
    <row r="22" spans="1:14" ht="21.75" hidden="1" customHeight="1">
      <c r="A22" s="97" t="s">
        <v>21</v>
      </c>
      <c r="B22" s="98"/>
      <c r="C22" s="99"/>
      <c r="D22" s="100"/>
      <c r="E22" s="4"/>
      <c r="F22" s="101" t="s">
        <v>22</v>
      </c>
      <c r="G22" s="102"/>
      <c r="H22" s="103"/>
      <c r="I22" s="104"/>
      <c r="J22" s="4"/>
      <c r="K22" s="105">
        <f>[1]CLIENTE!I7</f>
        <v>5.3999999999999999E-2</v>
      </c>
      <c r="L22" s="106">
        <f t="shared" si="0"/>
        <v>0</v>
      </c>
      <c r="M22" s="106"/>
      <c r="N22" s="107"/>
    </row>
    <row r="23" spans="1:14" ht="21.75" hidden="1" customHeight="1">
      <c r="A23" s="108" t="s">
        <v>18</v>
      </c>
      <c r="B23" s="109"/>
      <c r="C23" s="110">
        <f>C22-C21</f>
        <v>0</v>
      </c>
      <c r="D23" s="111"/>
      <c r="E23" s="4"/>
      <c r="F23" s="112"/>
      <c r="G23" s="113"/>
      <c r="H23" s="114"/>
      <c r="I23" s="104"/>
      <c r="J23" s="4"/>
      <c r="K23" s="105">
        <f>[1]CLIENTE!J7</f>
        <v>0</v>
      </c>
      <c r="L23" s="106">
        <f t="shared" si="0"/>
        <v>0</v>
      </c>
      <c r="M23" s="106"/>
      <c r="N23" s="107"/>
    </row>
    <row r="24" spans="1:14" ht="26.25" hidden="1" customHeight="1">
      <c r="A24" s="115" t="s">
        <v>23</v>
      </c>
      <c r="B24" s="116"/>
      <c r="C24" s="117">
        <f>+D17-C23</f>
        <v>0</v>
      </c>
      <c r="D24" s="118"/>
      <c r="E24" s="4"/>
      <c r="F24" s="112"/>
      <c r="G24" s="113"/>
      <c r="H24" s="114"/>
      <c r="I24" s="104"/>
      <c r="J24" s="4"/>
      <c r="K24" s="105">
        <f>[1]CLIENTE!K7</f>
        <v>0</v>
      </c>
      <c r="L24" s="106">
        <f t="shared" si="0"/>
        <v>0</v>
      </c>
      <c r="M24" s="106"/>
      <c r="N24" s="107"/>
    </row>
    <row r="25" spans="1:14" ht="27" hidden="1" customHeight="1">
      <c r="A25" s="119"/>
      <c r="B25" s="119"/>
      <c r="C25" s="120"/>
      <c r="D25" s="120"/>
      <c r="E25" s="4"/>
      <c r="F25" s="112"/>
      <c r="G25" s="113"/>
      <c r="H25" s="114"/>
      <c r="I25" s="104"/>
      <c r="J25" s="19"/>
      <c r="K25" s="105">
        <f>[1]CLIENTE!L7</f>
        <v>0</v>
      </c>
      <c r="L25" s="106">
        <f t="shared" si="0"/>
        <v>0</v>
      </c>
      <c r="M25" s="106"/>
      <c r="N25" s="107"/>
    </row>
    <row r="26" spans="1:14" ht="16.149999999999999" hidden="1" customHeight="1">
      <c r="A26" s="119"/>
      <c r="B26" s="119"/>
      <c r="C26" s="121"/>
      <c r="D26" s="121"/>
      <c r="E26" s="4"/>
      <c r="F26" s="19"/>
      <c r="G26" s="19"/>
      <c r="H26" s="19"/>
      <c r="I26" s="104"/>
      <c r="J26" s="19"/>
      <c r="K26" s="105">
        <f>[1]CLIENTE!M7</f>
        <v>0</v>
      </c>
      <c r="L26" s="106">
        <f t="shared" si="0"/>
        <v>0</v>
      </c>
      <c r="M26" s="106"/>
      <c r="N26" s="107"/>
    </row>
    <row r="27" spans="1:14" ht="24.75" hidden="1" customHeight="1">
      <c r="A27" s="122" t="s">
        <v>24</v>
      </c>
      <c r="B27" s="123"/>
      <c r="C27" s="124"/>
      <c r="D27" s="125"/>
      <c r="E27" s="4"/>
      <c r="F27" s="126" t="s">
        <v>25</v>
      </c>
      <c r="G27" s="127"/>
      <c r="H27" s="128"/>
      <c r="I27" s="129">
        <f>SUM(I21:I26)</f>
        <v>0</v>
      </c>
      <c r="J27" s="4"/>
      <c r="K27" s="130"/>
      <c r="L27" s="131">
        <f>SUM(L21:L26)</f>
        <v>0</v>
      </c>
      <c r="M27" s="131"/>
      <c r="N27" s="132"/>
    </row>
    <row r="28" spans="1:14" ht="5.25" hidden="1" customHeight="1">
      <c r="A28" s="133"/>
      <c r="B28" s="4"/>
      <c r="C28" s="4"/>
      <c r="D28" s="4"/>
      <c r="E28" s="4"/>
      <c r="F28" s="4"/>
      <c r="G28" s="4"/>
      <c r="H28" s="4"/>
      <c r="I28" s="4"/>
      <c r="J28" s="4"/>
      <c r="K28" s="4"/>
      <c r="L28" s="1"/>
      <c r="M28" s="4"/>
      <c r="N28" s="4"/>
    </row>
    <row r="29" spans="1:14" ht="27.75" hidden="1" customHeight="1">
      <c r="A29" s="122" t="s">
        <v>26</v>
      </c>
      <c r="B29" s="123"/>
      <c r="C29" s="125"/>
      <c r="D29" s="134"/>
      <c r="E29" s="4"/>
      <c r="F29" s="135" t="s">
        <v>27</v>
      </c>
      <c r="G29" s="136"/>
      <c r="H29" s="136"/>
      <c r="I29" s="136"/>
      <c r="J29" s="136"/>
      <c r="K29" s="137"/>
      <c r="L29" s="138">
        <f>IF(H17&gt;0,SUM(+D17+L27+K17),SUM(D17+L27))</f>
        <v>0</v>
      </c>
      <c r="M29" s="139"/>
      <c r="N29" s="140"/>
    </row>
    <row r="30" spans="1:14" ht="8.25" customHeight="1">
      <c r="A30" s="141"/>
      <c r="B30" s="141"/>
      <c r="C30" s="141"/>
      <c r="D30" s="141"/>
      <c r="E30" s="141"/>
      <c r="F30" s="142"/>
      <c r="G30" s="142"/>
      <c r="H30" s="142"/>
      <c r="I30" s="142"/>
      <c r="J30" s="142"/>
      <c r="K30" s="142"/>
      <c r="L30" s="142"/>
      <c r="M30" s="142"/>
      <c r="N30" s="142"/>
    </row>
    <row r="31" spans="1:14" ht="4.9000000000000004" customHeight="1" thickBot="1">
      <c r="A31" s="141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</row>
    <row r="32" spans="1:14" ht="13.5" customHeight="1">
      <c r="A32" s="143" t="s">
        <v>28</v>
      </c>
      <c r="B32" s="144" t="s">
        <v>29</v>
      </c>
      <c r="C32" s="145" t="s">
        <v>30</v>
      </c>
      <c r="D32" s="146" t="s">
        <v>31</v>
      </c>
      <c r="E32" s="147"/>
      <c r="F32" s="143" t="s">
        <v>28</v>
      </c>
      <c r="G32" s="144" t="s">
        <v>29</v>
      </c>
      <c r="H32" s="145" t="s">
        <v>30</v>
      </c>
      <c r="I32" s="146" t="s">
        <v>31</v>
      </c>
      <c r="J32" s="147"/>
      <c r="K32" s="148"/>
      <c r="L32" s="148"/>
      <c r="M32" s="148"/>
      <c r="N32" s="149"/>
    </row>
    <row r="33" spans="1:18" ht="16.5" customHeight="1">
      <c r="A33" s="150"/>
      <c r="B33" s="151"/>
      <c r="C33" s="152"/>
      <c r="D33" s="153"/>
      <c r="E33" s="154"/>
      <c r="F33" s="150"/>
      <c r="G33" s="151"/>
      <c r="H33" s="152"/>
      <c r="I33" s="153"/>
      <c r="J33" s="154"/>
      <c r="K33" s="155"/>
      <c r="L33" s="155"/>
      <c r="M33" s="155"/>
      <c r="N33" s="156"/>
    </row>
    <row r="34" spans="1:18" ht="19.5" customHeight="1">
      <c r="A34" s="157" t="s">
        <v>32</v>
      </c>
      <c r="B34" s="158"/>
      <c r="C34" s="158"/>
      <c r="D34" s="158"/>
      <c r="E34" s="159"/>
      <c r="F34" s="157" t="s">
        <v>32</v>
      </c>
      <c r="G34" s="158"/>
      <c r="H34" s="158"/>
      <c r="I34" s="158"/>
      <c r="J34" s="159"/>
      <c r="K34" s="155"/>
      <c r="L34" s="155"/>
      <c r="M34" s="155"/>
      <c r="N34" s="156"/>
    </row>
    <row r="35" spans="1:18" ht="21" customHeight="1">
      <c r="A35" s="160" t="s">
        <v>33</v>
      </c>
      <c r="B35" s="161"/>
      <c r="C35" s="161"/>
      <c r="D35" s="162"/>
      <c r="E35" s="163"/>
      <c r="F35" s="160" t="s">
        <v>34</v>
      </c>
      <c r="G35" s="161"/>
      <c r="H35" s="161"/>
      <c r="I35" s="162"/>
      <c r="J35" s="163"/>
      <c r="K35" s="155"/>
      <c r="L35" s="155"/>
      <c r="M35" s="155"/>
      <c r="N35" s="156"/>
    </row>
    <row r="36" spans="1:18" ht="15.75" customHeight="1">
      <c r="A36" s="164" t="s">
        <v>35</v>
      </c>
      <c r="B36" s="165"/>
      <c r="C36" s="166">
        <v>2.44</v>
      </c>
      <c r="D36" s="167">
        <f>B36*C36</f>
        <v>0</v>
      </c>
      <c r="E36" s="168"/>
      <c r="F36" s="164" t="s">
        <v>35</v>
      </c>
      <c r="G36" s="165"/>
      <c r="H36" s="166">
        <v>3.48</v>
      </c>
      <c r="I36" s="167">
        <f>G36*H36</f>
        <v>0</v>
      </c>
      <c r="J36" s="168"/>
      <c r="K36" s="155"/>
      <c r="L36" s="155"/>
      <c r="M36" s="155"/>
      <c r="N36" s="156"/>
    </row>
    <row r="37" spans="1:18" ht="15.75" customHeight="1">
      <c r="A37" s="169" t="s">
        <v>36</v>
      </c>
      <c r="B37" s="170"/>
      <c r="C37" s="171">
        <v>5.82</v>
      </c>
      <c r="D37" s="172">
        <f>B37*C37</f>
        <v>0</v>
      </c>
      <c r="E37" s="168"/>
      <c r="F37" s="169" t="s">
        <v>36</v>
      </c>
      <c r="G37" s="170"/>
      <c r="H37" s="171">
        <v>6.4</v>
      </c>
      <c r="I37" s="172">
        <f>G37*H37</f>
        <v>0</v>
      </c>
      <c r="J37" s="168"/>
      <c r="K37" s="155"/>
      <c r="L37" s="155"/>
      <c r="M37" s="155"/>
      <c r="N37" s="156"/>
    </row>
    <row r="38" spans="1:18" ht="15.75" customHeight="1">
      <c r="A38" s="173" t="s">
        <v>37</v>
      </c>
      <c r="B38" s="174"/>
      <c r="C38" s="175">
        <v>6.4</v>
      </c>
      <c r="D38" s="176">
        <f>B38*C38</f>
        <v>0</v>
      </c>
      <c r="E38" s="168"/>
      <c r="F38" s="173" t="s">
        <v>37</v>
      </c>
      <c r="G38" s="174"/>
      <c r="H38" s="175">
        <v>6.99</v>
      </c>
      <c r="I38" s="176">
        <f>G38*H38</f>
        <v>0</v>
      </c>
      <c r="J38" s="168"/>
      <c r="K38" s="155"/>
      <c r="L38" s="155"/>
      <c r="M38" s="155"/>
      <c r="N38" s="156"/>
    </row>
    <row r="39" spans="1:18" ht="18.75" customHeight="1" thickBot="1">
      <c r="A39" s="177" t="s">
        <v>38</v>
      </c>
      <c r="B39" s="178">
        <f>SUM(B36:B38)</f>
        <v>0</v>
      </c>
      <c r="C39" s="177"/>
      <c r="D39" s="179">
        <f>SUM(D36:D38)</f>
        <v>0</v>
      </c>
      <c r="E39" s="180"/>
      <c r="F39" s="177" t="s">
        <v>39</v>
      </c>
      <c r="G39" s="178">
        <f>SUM(G36:G38)</f>
        <v>0</v>
      </c>
      <c r="H39" s="177"/>
      <c r="I39" s="179">
        <f>SUM(I36:I38)</f>
        <v>0</v>
      </c>
      <c r="J39" s="180"/>
      <c r="K39" s="181"/>
      <c r="L39" s="181"/>
      <c r="M39" s="181"/>
      <c r="N39" s="182"/>
    </row>
    <row r="40" spans="1:18" ht="13.5" thickBot="1">
      <c r="A40" s="183"/>
      <c r="B40" s="183"/>
      <c r="C40" s="183"/>
      <c r="D40" s="183"/>
      <c r="E40" s="183"/>
      <c r="F40" s="183"/>
      <c r="G40" s="183"/>
      <c r="H40" s="183"/>
      <c r="I40" s="183"/>
      <c r="J40" s="183"/>
      <c r="K40" s="183"/>
      <c r="L40" s="163"/>
      <c r="M40" s="163"/>
      <c r="N40" s="163"/>
    </row>
    <row r="41" spans="1:18">
      <c r="A41" s="184" t="s">
        <v>28</v>
      </c>
      <c r="B41" s="185" t="s">
        <v>29</v>
      </c>
      <c r="C41" s="186" t="s">
        <v>30</v>
      </c>
      <c r="D41" s="187" t="s">
        <v>31</v>
      </c>
      <c r="E41" s="188"/>
      <c r="F41" s="184" t="s">
        <v>28</v>
      </c>
      <c r="G41" s="185" t="s">
        <v>29</v>
      </c>
      <c r="H41" s="186" t="s">
        <v>30</v>
      </c>
      <c r="I41" s="187" t="s">
        <v>31</v>
      </c>
      <c r="J41" s="188"/>
      <c r="K41" s="184" t="s">
        <v>28</v>
      </c>
      <c r="L41" s="185" t="s">
        <v>29</v>
      </c>
      <c r="M41" s="186" t="s">
        <v>30</v>
      </c>
      <c r="N41" s="187" t="s">
        <v>31</v>
      </c>
    </row>
    <row r="42" spans="1:18">
      <c r="A42" s="189"/>
      <c r="B42" s="190"/>
      <c r="C42" s="191"/>
      <c r="D42" s="192"/>
      <c r="E42" s="188"/>
      <c r="F42" s="189"/>
      <c r="G42" s="190"/>
      <c r="H42" s="191"/>
      <c r="I42" s="192"/>
      <c r="J42" s="188"/>
      <c r="K42" s="189"/>
      <c r="L42" s="190"/>
      <c r="M42" s="191"/>
      <c r="N42" s="192"/>
    </row>
    <row r="43" spans="1:18" ht="19.5" customHeight="1">
      <c r="A43" s="193" t="s">
        <v>40</v>
      </c>
      <c r="B43" s="194"/>
      <c r="C43" s="194"/>
      <c r="D43" s="195"/>
      <c r="E43" s="196"/>
      <c r="F43" s="197" t="s">
        <v>41</v>
      </c>
      <c r="G43" s="198"/>
      <c r="H43" s="198"/>
      <c r="I43" s="199"/>
      <c r="J43" s="200"/>
      <c r="K43" s="197" t="s">
        <v>42</v>
      </c>
      <c r="L43" s="198"/>
      <c r="M43" s="198"/>
      <c r="N43" s="199"/>
      <c r="R43" s="201"/>
    </row>
    <row r="44" spans="1:18" ht="12.75" customHeight="1">
      <c r="A44" s="202" t="s">
        <v>43</v>
      </c>
      <c r="B44" s="203"/>
      <c r="C44" s="203"/>
      <c r="D44" s="204"/>
      <c r="E44" s="205"/>
      <c r="F44" s="202" t="s">
        <v>44</v>
      </c>
      <c r="G44" s="203"/>
      <c r="H44" s="203"/>
      <c r="I44" s="204"/>
      <c r="J44" s="205"/>
      <c r="K44" s="202" t="s">
        <v>45</v>
      </c>
      <c r="L44" s="203"/>
      <c r="M44" s="203"/>
      <c r="N44" s="204"/>
    </row>
    <row r="45" spans="1:18" ht="15.75" customHeight="1">
      <c r="A45" s="206" t="s">
        <v>46</v>
      </c>
      <c r="B45" s="207"/>
      <c r="C45" s="208">
        <v>1.1000000000000001</v>
      </c>
      <c r="D45" s="167">
        <f>B45*C45</f>
        <v>0</v>
      </c>
      <c r="E45" s="209"/>
      <c r="F45" s="206" t="s">
        <v>47</v>
      </c>
      <c r="G45" s="207"/>
      <c r="H45" s="208">
        <v>2.39</v>
      </c>
      <c r="I45" s="167">
        <f t="shared" ref="I45:I51" si="1">G45*H45</f>
        <v>0</v>
      </c>
      <c r="J45" s="209"/>
      <c r="K45" s="206" t="s">
        <v>46</v>
      </c>
      <c r="L45" s="207"/>
      <c r="M45" s="208">
        <v>2.39</v>
      </c>
      <c r="N45" s="167">
        <f t="shared" ref="N45:N51" si="2">L45*M45</f>
        <v>0</v>
      </c>
    </row>
    <row r="46" spans="1:18" ht="15.75" customHeight="1">
      <c r="A46" s="210" t="s">
        <v>48</v>
      </c>
      <c r="B46" s="211"/>
      <c r="C46" s="212">
        <v>2.39</v>
      </c>
      <c r="D46" s="172">
        <f>B46*C46</f>
        <v>0</v>
      </c>
      <c r="E46" s="209"/>
      <c r="F46" s="210" t="s">
        <v>48</v>
      </c>
      <c r="G46" s="211"/>
      <c r="H46" s="212">
        <v>2.39</v>
      </c>
      <c r="I46" s="172">
        <f t="shared" si="1"/>
        <v>0</v>
      </c>
      <c r="J46" s="209"/>
      <c r="K46" s="210" t="s">
        <v>48</v>
      </c>
      <c r="L46" s="211"/>
      <c r="M46" s="212">
        <v>2.39</v>
      </c>
      <c r="N46" s="172">
        <f t="shared" si="2"/>
        <v>0</v>
      </c>
    </row>
    <row r="47" spans="1:18" ht="15.75" customHeight="1">
      <c r="A47" s="210"/>
      <c r="B47" s="211"/>
      <c r="C47" s="212"/>
      <c r="D47" s="213"/>
      <c r="E47" s="209"/>
      <c r="F47" s="210" t="s">
        <v>49</v>
      </c>
      <c r="G47" s="211"/>
      <c r="H47" s="212">
        <v>2.39</v>
      </c>
      <c r="I47" s="172">
        <f t="shared" si="1"/>
        <v>0</v>
      </c>
      <c r="J47" s="209"/>
      <c r="K47" s="210" t="s">
        <v>49</v>
      </c>
      <c r="L47" s="211"/>
      <c r="M47" s="212">
        <v>3.46</v>
      </c>
      <c r="N47" s="172">
        <f t="shared" si="2"/>
        <v>0</v>
      </c>
    </row>
    <row r="48" spans="1:18" ht="15.75" customHeight="1">
      <c r="A48" s="210"/>
      <c r="B48" s="211"/>
      <c r="C48" s="212"/>
      <c r="D48" s="213"/>
      <c r="E48" s="209"/>
      <c r="F48" s="210" t="s">
        <v>50</v>
      </c>
      <c r="G48" s="211"/>
      <c r="H48" s="212">
        <v>3.77</v>
      </c>
      <c r="I48" s="172">
        <f t="shared" si="1"/>
        <v>0</v>
      </c>
      <c r="J48" s="209"/>
      <c r="K48" s="210" t="s">
        <v>50</v>
      </c>
      <c r="L48" s="211"/>
      <c r="M48" s="212">
        <v>3.77</v>
      </c>
      <c r="N48" s="172">
        <f t="shared" si="2"/>
        <v>0</v>
      </c>
    </row>
    <row r="49" spans="1:14" ht="15.75" customHeight="1">
      <c r="A49" s="210"/>
      <c r="B49" s="211"/>
      <c r="C49" s="212"/>
      <c r="D49" s="213"/>
      <c r="E49" s="209"/>
      <c r="F49" s="210" t="s">
        <v>51</v>
      </c>
      <c r="G49" s="211"/>
      <c r="H49" s="212">
        <v>3.77</v>
      </c>
      <c r="I49" s="172">
        <f t="shared" si="1"/>
        <v>0</v>
      </c>
      <c r="J49" s="209"/>
      <c r="K49" s="210" t="s">
        <v>51</v>
      </c>
      <c r="L49" s="211"/>
      <c r="M49" s="212">
        <v>5.8</v>
      </c>
      <c r="N49" s="172">
        <f t="shared" si="2"/>
        <v>0</v>
      </c>
    </row>
    <row r="50" spans="1:14" ht="15.75" customHeight="1">
      <c r="A50" s="210"/>
      <c r="B50" s="211"/>
      <c r="C50" s="212"/>
      <c r="D50" s="213"/>
      <c r="E50" s="209"/>
      <c r="F50" s="210" t="s">
        <v>52</v>
      </c>
      <c r="G50" s="211"/>
      <c r="H50" s="212">
        <v>5.8</v>
      </c>
      <c r="I50" s="172">
        <f t="shared" si="1"/>
        <v>0</v>
      </c>
      <c r="J50" s="209"/>
      <c r="K50" s="210" t="s">
        <v>52</v>
      </c>
      <c r="L50" s="211"/>
      <c r="M50" s="212">
        <v>6.2</v>
      </c>
      <c r="N50" s="172">
        <f t="shared" si="2"/>
        <v>0</v>
      </c>
    </row>
    <row r="51" spans="1:14" ht="15.75" customHeight="1">
      <c r="A51" s="210"/>
      <c r="B51" s="211"/>
      <c r="C51" s="212"/>
      <c r="D51" s="213"/>
      <c r="E51" s="209"/>
      <c r="F51" s="210" t="s">
        <v>53</v>
      </c>
      <c r="G51" s="211"/>
      <c r="H51" s="212">
        <v>6.2</v>
      </c>
      <c r="I51" s="172">
        <f t="shared" si="1"/>
        <v>0</v>
      </c>
      <c r="J51" s="209"/>
      <c r="K51" s="210" t="s">
        <v>53</v>
      </c>
      <c r="L51" s="211"/>
      <c r="M51" s="212">
        <v>6.2</v>
      </c>
      <c r="N51" s="172">
        <f t="shared" si="2"/>
        <v>0</v>
      </c>
    </row>
    <row r="52" spans="1:14" ht="15.75" customHeight="1" thickBot="1">
      <c r="A52" s="214" t="s">
        <v>54</v>
      </c>
      <c r="B52" s="215">
        <f>SUM(B45:B46)</f>
        <v>0</v>
      </c>
      <c r="C52" s="216"/>
      <c r="D52" s="217">
        <f>SUM(D45:D46)</f>
        <v>0</v>
      </c>
      <c r="E52" s="218"/>
      <c r="F52" s="214" t="s">
        <v>55</v>
      </c>
      <c r="G52" s="215">
        <f>SUM(G45:G51)</f>
        <v>0</v>
      </c>
      <c r="H52" s="216"/>
      <c r="I52" s="217">
        <f>SUM(I45:I51)</f>
        <v>0</v>
      </c>
      <c r="J52" s="218"/>
      <c r="K52" s="214" t="s">
        <v>56</v>
      </c>
      <c r="L52" s="215">
        <f>SUM(L44:L51)</f>
        <v>0</v>
      </c>
      <c r="M52" s="216"/>
      <c r="N52" s="217">
        <f>SUM(N45:N51)</f>
        <v>0</v>
      </c>
    </row>
    <row r="53" spans="1:14" ht="13.5" thickBot="1">
      <c r="A53" s="219"/>
      <c r="B53" s="219"/>
      <c r="C53" s="219"/>
      <c r="D53" s="219"/>
      <c r="E53" s="220"/>
      <c r="F53" s="219"/>
      <c r="G53" s="219"/>
      <c r="H53" s="219"/>
      <c r="I53" s="219"/>
      <c r="J53" s="220"/>
      <c r="K53" s="220"/>
      <c r="L53" s="220"/>
      <c r="M53" s="220"/>
      <c r="N53" s="220"/>
    </row>
    <row r="54" spans="1:14" ht="20.25" customHeight="1">
      <c r="A54" s="221" t="s">
        <v>57</v>
      </c>
      <c r="B54" s="222"/>
      <c r="C54" s="222"/>
      <c r="D54" s="223"/>
      <c r="E54" s="224"/>
      <c r="F54" s="221" t="s">
        <v>58</v>
      </c>
      <c r="G54" s="222"/>
      <c r="H54" s="222"/>
      <c r="I54" s="223"/>
      <c r="J54" s="225"/>
      <c r="K54" s="221" t="s">
        <v>59</v>
      </c>
      <c r="L54" s="222"/>
      <c r="M54" s="222"/>
      <c r="N54" s="223"/>
    </row>
    <row r="55" spans="1:14" ht="15.75" customHeight="1">
      <c r="A55" s="226" t="s">
        <v>46</v>
      </c>
      <c r="B55" s="227"/>
      <c r="C55" s="228">
        <v>4.3</v>
      </c>
      <c r="D55" s="229">
        <f t="shared" ref="D55:D61" si="3">B55*C55</f>
        <v>0</v>
      </c>
      <c r="E55" s="4"/>
      <c r="F55" s="226" t="s">
        <v>46</v>
      </c>
      <c r="G55" s="227"/>
      <c r="H55" s="228">
        <f>+C55+0.85</f>
        <v>5.1499999999999995</v>
      </c>
      <c r="I55" s="229">
        <f t="shared" ref="I55:I61" si="4">G55*H55</f>
        <v>0</v>
      </c>
      <c r="J55" s="230"/>
      <c r="K55" s="226" t="s">
        <v>46</v>
      </c>
      <c r="L55" s="227"/>
      <c r="M55" s="228">
        <f>+C55+3.05</f>
        <v>7.35</v>
      </c>
      <c r="N55" s="229">
        <f t="shared" ref="N55:N61" si="5">L55*M55</f>
        <v>0</v>
      </c>
    </row>
    <row r="56" spans="1:14" ht="15.75" customHeight="1">
      <c r="A56" s="210" t="s">
        <v>48</v>
      </c>
      <c r="B56" s="211"/>
      <c r="C56" s="212">
        <v>5.7</v>
      </c>
      <c r="D56" s="172">
        <f t="shared" si="3"/>
        <v>0</v>
      </c>
      <c r="E56" s="4"/>
      <c r="F56" s="210" t="s">
        <v>48</v>
      </c>
      <c r="G56" s="211"/>
      <c r="H56" s="228">
        <f t="shared" ref="H56:H61" si="6">+C56+0.85</f>
        <v>6.55</v>
      </c>
      <c r="I56" s="172">
        <f t="shared" si="4"/>
        <v>0</v>
      </c>
      <c r="J56" s="230"/>
      <c r="K56" s="210" t="s">
        <v>48</v>
      </c>
      <c r="L56" s="211"/>
      <c r="M56" s="228">
        <f t="shared" ref="M56:M61" si="7">+C56+3.05</f>
        <v>8.75</v>
      </c>
      <c r="N56" s="172">
        <f t="shared" si="5"/>
        <v>0</v>
      </c>
    </row>
    <row r="57" spans="1:14" ht="15.75" customHeight="1">
      <c r="A57" s="210" t="s">
        <v>49</v>
      </c>
      <c r="B57" s="211"/>
      <c r="C57" s="212">
        <v>5.7</v>
      </c>
      <c r="D57" s="172">
        <f t="shared" si="3"/>
        <v>0</v>
      </c>
      <c r="E57" s="4"/>
      <c r="F57" s="210" t="s">
        <v>49</v>
      </c>
      <c r="G57" s="211"/>
      <c r="H57" s="228">
        <f t="shared" si="6"/>
        <v>6.55</v>
      </c>
      <c r="I57" s="172">
        <f t="shared" si="4"/>
        <v>0</v>
      </c>
      <c r="J57" s="230"/>
      <c r="K57" s="210" t="s">
        <v>49</v>
      </c>
      <c r="L57" s="211"/>
      <c r="M57" s="228">
        <f t="shared" si="7"/>
        <v>8.75</v>
      </c>
      <c r="N57" s="172">
        <f t="shared" si="5"/>
        <v>0</v>
      </c>
    </row>
    <row r="58" spans="1:14" ht="15.75" customHeight="1">
      <c r="A58" s="210" t="s">
        <v>50</v>
      </c>
      <c r="B58" s="211"/>
      <c r="C58" s="212">
        <v>6.87</v>
      </c>
      <c r="D58" s="172">
        <f t="shared" si="3"/>
        <v>0</v>
      </c>
      <c r="E58" s="4"/>
      <c r="F58" s="210" t="s">
        <v>50</v>
      </c>
      <c r="G58" s="211"/>
      <c r="H58" s="228">
        <f t="shared" si="6"/>
        <v>7.72</v>
      </c>
      <c r="I58" s="172">
        <f t="shared" si="4"/>
        <v>0</v>
      </c>
      <c r="J58" s="230"/>
      <c r="K58" s="210" t="s">
        <v>50</v>
      </c>
      <c r="L58" s="211"/>
      <c r="M58" s="228">
        <f t="shared" si="7"/>
        <v>9.92</v>
      </c>
      <c r="N58" s="172">
        <f t="shared" si="5"/>
        <v>0</v>
      </c>
    </row>
    <row r="59" spans="1:14" ht="15.75" customHeight="1">
      <c r="A59" s="210" t="s">
        <v>51</v>
      </c>
      <c r="B59" s="211"/>
      <c r="C59" s="212">
        <v>6.87</v>
      </c>
      <c r="D59" s="172">
        <f t="shared" si="3"/>
        <v>0</v>
      </c>
      <c r="E59" s="4"/>
      <c r="F59" s="210" t="s">
        <v>51</v>
      </c>
      <c r="G59" s="211"/>
      <c r="H59" s="228">
        <f t="shared" si="6"/>
        <v>7.72</v>
      </c>
      <c r="I59" s="172">
        <f t="shared" si="4"/>
        <v>0</v>
      </c>
      <c r="J59" s="230"/>
      <c r="K59" s="210" t="s">
        <v>51</v>
      </c>
      <c r="L59" s="211"/>
      <c r="M59" s="228">
        <f t="shared" si="7"/>
        <v>9.92</v>
      </c>
      <c r="N59" s="172">
        <f t="shared" si="5"/>
        <v>0</v>
      </c>
    </row>
    <row r="60" spans="1:14" ht="15.75" customHeight="1">
      <c r="A60" s="210" t="s">
        <v>52</v>
      </c>
      <c r="B60" s="211"/>
      <c r="C60" s="212">
        <v>8.43</v>
      </c>
      <c r="D60" s="172">
        <f t="shared" si="3"/>
        <v>0</v>
      </c>
      <c r="E60" s="4"/>
      <c r="F60" s="210" t="s">
        <v>52</v>
      </c>
      <c r="G60" s="211"/>
      <c r="H60" s="228">
        <f t="shared" si="6"/>
        <v>9.2799999999999994</v>
      </c>
      <c r="I60" s="172">
        <f t="shared" si="4"/>
        <v>0</v>
      </c>
      <c r="J60" s="230"/>
      <c r="K60" s="210" t="s">
        <v>52</v>
      </c>
      <c r="L60" s="211"/>
      <c r="M60" s="228">
        <f t="shared" si="7"/>
        <v>11.48</v>
      </c>
      <c r="N60" s="172">
        <f t="shared" si="5"/>
        <v>0</v>
      </c>
    </row>
    <row r="61" spans="1:14" ht="15.75" customHeight="1">
      <c r="A61" s="210" t="s">
        <v>53</v>
      </c>
      <c r="B61" s="211"/>
      <c r="C61" s="212">
        <v>8.43</v>
      </c>
      <c r="D61" s="172">
        <f t="shared" si="3"/>
        <v>0</v>
      </c>
      <c r="E61" s="4"/>
      <c r="F61" s="210" t="s">
        <v>53</v>
      </c>
      <c r="G61" s="211"/>
      <c r="H61" s="228">
        <f t="shared" si="6"/>
        <v>9.2799999999999994</v>
      </c>
      <c r="I61" s="172">
        <f t="shared" si="4"/>
        <v>0</v>
      </c>
      <c r="J61" s="230"/>
      <c r="K61" s="210" t="s">
        <v>53</v>
      </c>
      <c r="L61" s="211"/>
      <c r="M61" s="228">
        <f t="shared" si="7"/>
        <v>11.48</v>
      </c>
      <c r="N61" s="172">
        <f t="shared" si="5"/>
        <v>0</v>
      </c>
    </row>
    <row r="62" spans="1:14" ht="15.75" customHeight="1">
      <c r="A62" s="231"/>
      <c r="B62" s="232"/>
      <c r="C62" s="233"/>
      <c r="D62" s="234">
        <f>+B62*C62</f>
        <v>0</v>
      </c>
      <c r="E62" s="4"/>
      <c r="F62" s="231"/>
      <c r="G62" s="235"/>
      <c r="H62" s="236"/>
      <c r="I62" s="176">
        <f>+G62*H62</f>
        <v>0</v>
      </c>
      <c r="J62" s="230"/>
      <c r="K62" s="231"/>
      <c r="L62" s="235"/>
      <c r="M62" s="236"/>
      <c r="N62" s="176">
        <f>+L62*M62</f>
        <v>0</v>
      </c>
    </row>
    <row r="63" spans="1:14" ht="15.75" customHeight="1" thickBot="1">
      <c r="A63" s="214" t="s">
        <v>60</v>
      </c>
      <c r="B63" s="237">
        <f>SUM(B55:B62)</f>
        <v>0</v>
      </c>
      <c r="C63" s="238"/>
      <c r="D63" s="239">
        <f>SUM(D55:D62)</f>
        <v>0</v>
      </c>
      <c r="E63" s="4"/>
      <c r="F63" s="214" t="s">
        <v>61</v>
      </c>
      <c r="G63" s="237">
        <f>SUM(G55:G62)</f>
        <v>0</v>
      </c>
      <c r="H63" s="238"/>
      <c r="I63" s="239">
        <f>SUM(I55:I62)</f>
        <v>0</v>
      </c>
      <c r="J63" s="230"/>
      <c r="K63" s="214" t="s">
        <v>62</v>
      </c>
      <c r="L63" s="237">
        <f>SUM(L55:L62)</f>
        <v>0</v>
      </c>
      <c r="M63" s="238"/>
      <c r="N63" s="239">
        <f>SUM(N55:N62)</f>
        <v>0</v>
      </c>
    </row>
    <row r="64" spans="1:14" ht="10.9" hidden="1" customHeight="1">
      <c r="A64" s="219"/>
      <c r="B64" s="219"/>
      <c r="C64" s="219"/>
      <c r="D64" s="219"/>
      <c r="E64" s="220"/>
      <c r="F64" s="220"/>
      <c r="G64" s="220"/>
      <c r="H64" s="220"/>
      <c r="I64" s="220"/>
      <c r="J64" s="220"/>
      <c r="K64" s="220"/>
      <c r="L64" s="220"/>
      <c r="M64" s="220"/>
      <c r="N64" s="220"/>
    </row>
    <row r="65" spans="1:14" ht="20.25" hidden="1" customHeight="1">
      <c r="A65" s="221" t="s">
        <v>63</v>
      </c>
      <c r="B65" s="222"/>
      <c r="C65" s="222"/>
      <c r="D65" s="223"/>
      <c r="E65" s="224"/>
      <c r="F65" s="221" t="s">
        <v>64</v>
      </c>
      <c r="G65" s="222"/>
      <c r="H65" s="222"/>
      <c r="I65" s="223"/>
      <c r="J65" s="225"/>
      <c r="K65" s="220"/>
      <c r="L65" s="220"/>
      <c r="M65" s="220"/>
      <c r="N65" s="220"/>
    </row>
    <row r="66" spans="1:14" ht="15.75" hidden="1" customHeight="1">
      <c r="A66" s="226" t="s">
        <v>65</v>
      </c>
      <c r="B66" s="227"/>
      <c r="C66" s="228">
        <v>9</v>
      </c>
      <c r="D66" s="229">
        <f>B66*C66</f>
        <v>0</v>
      </c>
      <c r="E66" s="4"/>
      <c r="F66" s="226" t="s">
        <v>65</v>
      </c>
      <c r="G66" s="227"/>
      <c r="H66" s="228">
        <v>13.9</v>
      </c>
      <c r="I66" s="229">
        <f>G66*H66</f>
        <v>0</v>
      </c>
      <c r="J66" s="230"/>
      <c r="K66" s="220"/>
      <c r="L66" s="220"/>
      <c r="M66" s="220"/>
      <c r="N66" s="220"/>
    </row>
    <row r="67" spans="1:14" ht="15.75" hidden="1" customHeight="1">
      <c r="A67" s="210" t="s">
        <v>66</v>
      </c>
      <c r="B67" s="211"/>
      <c r="C67" s="212">
        <v>12</v>
      </c>
      <c r="D67" s="172">
        <f>B67*C67</f>
        <v>0</v>
      </c>
      <c r="E67" s="4"/>
      <c r="F67" s="210" t="s">
        <v>66</v>
      </c>
      <c r="G67" s="211"/>
      <c r="H67" s="212">
        <v>16.899999999999999</v>
      </c>
      <c r="I67" s="172">
        <f>G67*H67</f>
        <v>0</v>
      </c>
      <c r="J67" s="230"/>
      <c r="K67" s="220"/>
      <c r="L67" s="220"/>
      <c r="M67" s="220"/>
      <c r="N67" s="220"/>
    </row>
    <row r="68" spans="1:14" ht="15.75" hidden="1" customHeight="1">
      <c r="A68" s="214" t="str">
        <f>CONCATENATE("TOTALE","  ",MID(A59,1,2))</f>
        <v xml:space="preserve">TOTALE  &gt; </v>
      </c>
      <c r="B68" s="237">
        <f>SUM(B66:B67)</f>
        <v>0</v>
      </c>
      <c r="C68" s="238"/>
      <c r="D68" s="239">
        <f>SUM(D66:D67)</f>
        <v>0</v>
      </c>
      <c r="E68" s="4"/>
      <c r="F68" s="214" t="str">
        <f>CONCATENATE("TOTALE","  ",MID(F59,1,2))</f>
        <v xml:space="preserve">TOTALE  &gt; </v>
      </c>
      <c r="G68" s="237">
        <f>SUM(G66:G67)</f>
        <v>0</v>
      </c>
      <c r="H68" s="238"/>
      <c r="I68" s="239">
        <f>SUM(I66:I67)</f>
        <v>0</v>
      </c>
      <c r="J68" s="230"/>
      <c r="K68" s="220"/>
      <c r="L68" s="220"/>
      <c r="M68" s="220"/>
      <c r="N68" s="220"/>
    </row>
    <row r="69" spans="1:14" ht="15.75" hidden="1" customHeight="1"/>
    <row r="70" spans="1:14" ht="20.25" hidden="1" customHeight="1">
      <c r="A70" s="221" t="s">
        <v>67</v>
      </c>
      <c r="B70" s="222"/>
      <c r="C70" s="222"/>
      <c r="D70" s="223"/>
      <c r="E70" s="224"/>
      <c r="F70" s="221" t="s">
        <v>68</v>
      </c>
      <c r="G70" s="222"/>
      <c r="H70" s="222"/>
      <c r="I70" s="223"/>
      <c r="J70" s="225"/>
      <c r="K70" s="220"/>
      <c r="L70" s="220"/>
      <c r="M70" s="220"/>
      <c r="N70" s="220"/>
    </row>
    <row r="71" spans="1:14" ht="15.75" hidden="1" customHeight="1">
      <c r="A71" s="226" t="s">
        <v>65</v>
      </c>
      <c r="B71" s="227"/>
      <c r="C71" s="228">
        <f>+C66+0.7</f>
        <v>9.6999999999999993</v>
      </c>
      <c r="D71" s="229">
        <f>B71*C71</f>
        <v>0</v>
      </c>
      <c r="E71" s="4"/>
      <c r="F71" s="226" t="s">
        <v>65</v>
      </c>
      <c r="G71" s="227"/>
      <c r="H71" s="228">
        <f>+H66+0.7</f>
        <v>14.6</v>
      </c>
      <c r="I71" s="229">
        <f>G71*H71</f>
        <v>0</v>
      </c>
      <c r="J71" s="230"/>
      <c r="K71" s="220"/>
      <c r="L71" s="220"/>
      <c r="M71" s="220"/>
      <c r="N71" s="220"/>
    </row>
    <row r="72" spans="1:14" ht="15.75" hidden="1" customHeight="1">
      <c r="A72" s="210" t="s">
        <v>66</v>
      </c>
      <c r="B72" s="211"/>
      <c r="C72" s="212">
        <f>+C67+0.7</f>
        <v>12.7</v>
      </c>
      <c r="D72" s="172">
        <f>B72*C72</f>
        <v>0</v>
      </c>
      <c r="E72" s="4"/>
      <c r="F72" s="210" t="s">
        <v>66</v>
      </c>
      <c r="G72" s="211"/>
      <c r="H72" s="212">
        <f>+H67+0.7</f>
        <v>17.599999999999998</v>
      </c>
      <c r="I72" s="172">
        <f>G72*H72</f>
        <v>0</v>
      </c>
      <c r="J72" s="230"/>
      <c r="K72" s="220"/>
      <c r="L72" s="220"/>
      <c r="M72" s="220"/>
      <c r="N72" s="220"/>
    </row>
    <row r="73" spans="1:14" ht="15.75" hidden="1" customHeight="1">
      <c r="A73" s="214" t="str">
        <f>CONCATENATE("TOTALE","  ",MID(A64,1,2))</f>
        <v xml:space="preserve">TOTALE  </v>
      </c>
      <c r="B73" s="237">
        <f>SUM(B71:B72)</f>
        <v>0</v>
      </c>
      <c r="C73" s="238"/>
      <c r="D73" s="239">
        <f>SUM(D71:D72)</f>
        <v>0</v>
      </c>
      <c r="E73" s="4"/>
      <c r="F73" s="214" t="str">
        <f>CONCATENATE("TOTALE","  ",MID(F64,1,2))</f>
        <v xml:space="preserve">TOTALE  </v>
      </c>
      <c r="G73" s="237">
        <f>SUM(G71:G72)</f>
        <v>0</v>
      </c>
      <c r="H73" s="238"/>
      <c r="I73" s="239">
        <f>SUM(I71:I72)</f>
        <v>0</v>
      </c>
      <c r="J73" s="230"/>
      <c r="K73" s="220"/>
      <c r="L73" s="220"/>
      <c r="M73" s="220"/>
      <c r="N73" s="220"/>
    </row>
    <row r="74" spans="1:14" ht="13.5" thickBot="1">
      <c r="A74" s="240"/>
      <c r="B74" s="220"/>
      <c r="C74" s="220"/>
      <c r="D74" s="241"/>
      <c r="E74" s="230"/>
      <c r="F74" s="240"/>
      <c r="G74" s="220"/>
      <c r="H74" s="242"/>
      <c r="I74" s="241"/>
      <c r="J74" s="230"/>
      <c r="K74" s="240"/>
      <c r="L74" s="220"/>
      <c r="M74" s="220"/>
      <c r="N74" s="241"/>
    </row>
    <row r="75" spans="1:14" ht="30" customHeight="1">
      <c r="A75" s="243" t="s">
        <v>69</v>
      </c>
      <c r="B75" s="244"/>
      <c r="C75" s="244"/>
      <c r="D75" s="245"/>
      <c r="E75" s="225"/>
      <c r="F75" s="246" t="s">
        <v>70</v>
      </c>
      <c r="G75" s="247"/>
      <c r="H75" s="247"/>
      <c r="I75" s="248"/>
      <c r="J75" s="249"/>
      <c r="K75" s="250" t="s">
        <v>71</v>
      </c>
      <c r="L75" s="251"/>
      <c r="M75" s="251"/>
      <c r="N75" s="252"/>
    </row>
    <row r="76" spans="1:14" ht="15.75" customHeight="1">
      <c r="A76" s="226" t="s">
        <v>46</v>
      </c>
      <c r="B76" s="227"/>
      <c r="C76" s="228">
        <v>11.95</v>
      </c>
      <c r="D76" s="229">
        <f t="shared" ref="D76:D83" si="8">B76*C76</f>
        <v>0</v>
      </c>
      <c r="E76" s="230"/>
      <c r="F76" s="253" t="s">
        <v>72</v>
      </c>
      <c r="G76" s="254"/>
      <c r="H76" s="255"/>
      <c r="I76" s="256">
        <f>G76*H76</f>
        <v>0</v>
      </c>
      <c r="J76" s="230"/>
      <c r="K76" s="226" t="s">
        <v>46</v>
      </c>
      <c r="L76" s="227"/>
      <c r="M76" s="228">
        <v>6.65</v>
      </c>
      <c r="N76" s="229">
        <f t="shared" ref="N76:N83" si="9">L76*M76</f>
        <v>0</v>
      </c>
    </row>
    <row r="77" spans="1:14" ht="15.75" customHeight="1">
      <c r="A77" s="210" t="s">
        <v>48</v>
      </c>
      <c r="B77" s="211"/>
      <c r="C77" s="212">
        <v>13.28</v>
      </c>
      <c r="D77" s="172">
        <f t="shared" si="8"/>
        <v>0</v>
      </c>
      <c r="E77" s="230"/>
      <c r="F77" s="257" t="s">
        <v>73</v>
      </c>
      <c r="G77" s="258"/>
      <c r="H77" s="259">
        <v>1.45</v>
      </c>
      <c r="I77" s="260">
        <f>ROUND(G77*H77,2)</f>
        <v>0</v>
      </c>
      <c r="J77" s="230"/>
      <c r="K77" s="210" t="s">
        <v>48</v>
      </c>
      <c r="L77" s="211"/>
      <c r="M77" s="212">
        <v>8.3000000000000007</v>
      </c>
      <c r="N77" s="172">
        <f t="shared" si="9"/>
        <v>0</v>
      </c>
    </row>
    <row r="78" spans="1:14" ht="15.75" customHeight="1">
      <c r="A78" s="210" t="s">
        <v>49</v>
      </c>
      <c r="B78" s="211"/>
      <c r="C78" s="212">
        <v>13.28</v>
      </c>
      <c r="D78" s="172">
        <f t="shared" si="8"/>
        <v>0</v>
      </c>
      <c r="E78" s="230"/>
      <c r="F78" s="257" t="s">
        <v>74</v>
      </c>
      <c r="G78" s="258"/>
      <c r="H78" s="259">
        <v>3.9529999999999998</v>
      </c>
      <c r="I78" s="260">
        <f>ROUND(G78*H78,2)</f>
        <v>0</v>
      </c>
      <c r="J78" s="230"/>
      <c r="K78" s="210" t="s">
        <v>49</v>
      </c>
      <c r="L78" s="211"/>
      <c r="M78" s="212">
        <v>8.85</v>
      </c>
      <c r="N78" s="172">
        <f t="shared" si="9"/>
        <v>0</v>
      </c>
    </row>
    <row r="79" spans="1:14" ht="15.75" customHeight="1">
      <c r="A79" s="210" t="s">
        <v>50</v>
      </c>
      <c r="B79" s="211"/>
      <c r="C79" s="212">
        <v>14.42</v>
      </c>
      <c r="D79" s="172">
        <f t="shared" si="8"/>
        <v>0</v>
      </c>
      <c r="E79" s="230"/>
      <c r="F79" s="261" t="s">
        <v>75</v>
      </c>
      <c r="G79" s="262"/>
      <c r="H79" s="263"/>
      <c r="I79" s="264"/>
      <c r="J79" s="230"/>
      <c r="K79" s="210" t="s">
        <v>50</v>
      </c>
      <c r="L79" s="211"/>
      <c r="M79" s="212">
        <v>9.5</v>
      </c>
      <c r="N79" s="172">
        <f t="shared" si="9"/>
        <v>0</v>
      </c>
    </row>
    <row r="80" spans="1:14" ht="15.75" customHeight="1">
      <c r="A80" s="210" t="s">
        <v>51</v>
      </c>
      <c r="B80" s="211"/>
      <c r="C80" s="212">
        <v>14.42</v>
      </c>
      <c r="D80" s="172">
        <f t="shared" si="8"/>
        <v>0</v>
      </c>
      <c r="E80" s="230"/>
      <c r="F80" s="257" t="s">
        <v>73</v>
      </c>
      <c r="G80" s="258"/>
      <c r="H80" s="259">
        <f>H77+3.35</f>
        <v>4.8</v>
      </c>
      <c r="I80" s="260">
        <f>ROUND(G80*H80,2)</f>
        <v>0</v>
      </c>
      <c r="J80" s="230"/>
      <c r="K80" s="210" t="s">
        <v>51</v>
      </c>
      <c r="L80" s="211"/>
      <c r="M80" s="212">
        <v>10.5</v>
      </c>
      <c r="N80" s="172">
        <f t="shared" si="9"/>
        <v>0</v>
      </c>
    </row>
    <row r="81" spans="1:14" ht="15.75" customHeight="1">
      <c r="A81" s="210" t="s">
        <v>52</v>
      </c>
      <c r="B81" s="211"/>
      <c r="C81" s="212">
        <v>15.93</v>
      </c>
      <c r="D81" s="172">
        <f t="shared" si="8"/>
        <v>0</v>
      </c>
      <c r="E81" s="230"/>
      <c r="F81" s="257" t="s">
        <v>74</v>
      </c>
      <c r="G81" s="258"/>
      <c r="H81" s="259">
        <f>3.953+3.35</f>
        <v>7.3029999999999999</v>
      </c>
      <c r="I81" s="260">
        <f>ROUND(G81*H81,2)</f>
        <v>0</v>
      </c>
      <c r="J81" s="230"/>
      <c r="K81" s="210" t="s">
        <v>52</v>
      </c>
      <c r="L81" s="211"/>
      <c r="M81" s="212">
        <v>12.75</v>
      </c>
      <c r="N81" s="172">
        <f t="shared" si="9"/>
        <v>0</v>
      </c>
    </row>
    <row r="82" spans="1:14" ht="15.75" customHeight="1">
      <c r="A82" s="210" t="s">
        <v>53</v>
      </c>
      <c r="B82" s="211"/>
      <c r="C82" s="212">
        <v>15.93</v>
      </c>
      <c r="D82" s="172">
        <f t="shared" si="8"/>
        <v>0</v>
      </c>
      <c r="E82" s="230"/>
      <c r="F82" s="265" t="s">
        <v>76</v>
      </c>
      <c r="G82" s="266"/>
      <c r="H82" s="267"/>
      <c r="I82" s="268"/>
      <c r="J82" s="230"/>
      <c r="K82" s="210" t="s">
        <v>53</v>
      </c>
      <c r="L82" s="211"/>
      <c r="M82" s="212">
        <v>16.7</v>
      </c>
      <c r="N82" s="172">
        <f t="shared" si="9"/>
        <v>0</v>
      </c>
    </row>
    <row r="83" spans="1:14" ht="15.75" customHeight="1">
      <c r="A83" s="269"/>
      <c r="B83" s="270"/>
      <c r="C83" s="271"/>
      <c r="D83" s="172">
        <f t="shared" si="8"/>
        <v>0</v>
      </c>
      <c r="E83" s="230"/>
      <c r="F83" s="257" t="s">
        <v>73</v>
      </c>
      <c r="G83" s="258"/>
      <c r="H83" s="259">
        <f>1.2787+3+3.35</f>
        <v>7.6287000000000003</v>
      </c>
      <c r="I83" s="260">
        <f>ROUND(G83*H83,2)</f>
        <v>0</v>
      </c>
      <c r="J83" s="230"/>
      <c r="K83" s="210"/>
      <c r="L83" s="211"/>
      <c r="M83" s="212"/>
      <c r="N83" s="172">
        <f t="shared" si="9"/>
        <v>0</v>
      </c>
    </row>
    <row r="84" spans="1:14" ht="15.75" customHeight="1">
      <c r="A84" s="272"/>
      <c r="B84" s="273"/>
      <c r="C84" s="271"/>
      <c r="D84" s="234">
        <f>+B84*C84</f>
        <v>0</v>
      </c>
      <c r="E84" s="230"/>
      <c r="F84" s="257" t="s">
        <v>74</v>
      </c>
      <c r="G84" s="274"/>
      <c r="H84" s="275">
        <f>3.953+3.35+3</f>
        <v>10.303000000000001</v>
      </c>
      <c r="I84" s="260">
        <f>ROUND(G84*H84,2)</f>
        <v>0</v>
      </c>
      <c r="J84" s="230"/>
      <c r="K84" s="231"/>
      <c r="L84" s="232"/>
      <c r="M84" s="212"/>
      <c r="N84" s="234">
        <f>+L84*M84</f>
        <v>0</v>
      </c>
    </row>
    <row r="85" spans="1:14" ht="15.75" customHeight="1" thickBot="1">
      <c r="A85" s="214" t="s">
        <v>62</v>
      </c>
      <c r="B85" s="237">
        <f>SUM(B76:B84)</f>
        <v>0</v>
      </c>
      <c r="C85" s="238"/>
      <c r="D85" s="239">
        <f>SUM(D76:D84)</f>
        <v>0</v>
      </c>
      <c r="E85" s="230"/>
      <c r="F85" s="214" t="s">
        <v>77</v>
      </c>
      <c r="G85" s="237">
        <f>SUM(G76:G84)</f>
        <v>0</v>
      </c>
      <c r="H85" s="238"/>
      <c r="I85" s="239">
        <f>SUM(I76:I84)</f>
        <v>0</v>
      </c>
      <c r="J85" s="230"/>
      <c r="K85" s="214" t="s">
        <v>78</v>
      </c>
      <c r="L85" s="237">
        <f>SUM(L76:L84)</f>
        <v>0</v>
      </c>
      <c r="M85" s="216"/>
      <c r="N85" s="239">
        <f>SUM(N76:N84)</f>
        <v>0</v>
      </c>
    </row>
    <row r="86" spans="1:14" ht="13.5" thickBot="1">
      <c r="A86" s="240"/>
      <c r="B86" s="220"/>
      <c r="C86" s="220"/>
      <c r="D86" s="241"/>
      <c r="E86" s="230"/>
      <c r="F86" s="240"/>
      <c r="G86" s="220"/>
      <c r="H86" s="220"/>
      <c r="I86" s="241"/>
      <c r="J86" s="230"/>
      <c r="K86" s="230"/>
      <c r="L86" s="230"/>
      <c r="M86" s="230"/>
      <c r="N86" s="230"/>
    </row>
    <row r="87" spans="1:14" ht="23.5" customHeight="1">
      <c r="A87" s="276" t="s">
        <v>79</v>
      </c>
      <c r="B87" s="277"/>
      <c r="C87" s="277"/>
      <c r="D87" s="278"/>
      <c r="E87" s="279"/>
      <c r="F87" s="280" t="s">
        <v>80</v>
      </c>
      <c r="G87" s="281"/>
      <c r="H87" s="281"/>
      <c r="I87" s="282"/>
      <c r="J87" s="279"/>
      <c r="K87" s="280" t="s">
        <v>81</v>
      </c>
      <c r="L87" s="281"/>
      <c r="M87" s="281"/>
      <c r="N87" s="282"/>
    </row>
    <row r="88" spans="1:14" ht="15.75" customHeight="1">
      <c r="A88" s="226" t="s">
        <v>46</v>
      </c>
      <c r="B88" s="227"/>
      <c r="C88" s="228">
        <f>M76+0.85</f>
        <v>7.5</v>
      </c>
      <c r="D88" s="229">
        <f t="shared" ref="D88:D94" si="10">B88*C88</f>
        <v>0</v>
      </c>
      <c r="E88" s="230"/>
      <c r="F88" s="226" t="s">
        <v>46</v>
      </c>
      <c r="G88" s="227"/>
      <c r="H88" s="228">
        <v>6</v>
      </c>
      <c r="I88" s="229">
        <f t="shared" ref="I88:I94" si="11">G88*H88</f>
        <v>0</v>
      </c>
      <c r="J88" s="230"/>
      <c r="K88" s="226" t="s">
        <v>46</v>
      </c>
      <c r="L88" s="227"/>
      <c r="M88" s="228">
        <f>H88+1.05</f>
        <v>7.05</v>
      </c>
      <c r="N88" s="229">
        <f t="shared" ref="N88:N94" si="12">L88*M88</f>
        <v>0</v>
      </c>
    </row>
    <row r="89" spans="1:14" ht="15.75" customHeight="1">
      <c r="A89" s="210" t="s">
        <v>48</v>
      </c>
      <c r="B89" s="211"/>
      <c r="C89" s="228">
        <f t="shared" ref="C89:C94" si="13">M77+0.85</f>
        <v>9.15</v>
      </c>
      <c r="D89" s="172">
        <f t="shared" si="10"/>
        <v>0</v>
      </c>
      <c r="E89" s="283"/>
      <c r="F89" s="210" t="s">
        <v>48</v>
      </c>
      <c r="G89" s="211"/>
      <c r="H89" s="212">
        <v>7.75</v>
      </c>
      <c r="I89" s="172">
        <f t="shared" si="11"/>
        <v>0</v>
      </c>
      <c r="J89" s="283"/>
      <c r="K89" s="210" t="s">
        <v>48</v>
      </c>
      <c r="L89" s="211"/>
      <c r="M89" s="228">
        <f t="shared" ref="M89:M94" si="14">H89+1.05</f>
        <v>8.8000000000000007</v>
      </c>
      <c r="N89" s="172">
        <f t="shared" si="12"/>
        <v>0</v>
      </c>
    </row>
    <row r="90" spans="1:14" ht="15.75" customHeight="1">
      <c r="A90" s="210" t="s">
        <v>49</v>
      </c>
      <c r="B90" s="211"/>
      <c r="C90" s="228">
        <f t="shared" si="13"/>
        <v>9.6999999999999993</v>
      </c>
      <c r="D90" s="172">
        <f t="shared" si="10"/>
        <v>0</v>
      </c>
      <c r="E90" s="283"/>
      <c r="F90" s="210" t="s">
        <v>49</v>
      </c>
      <c r="G90" s="211"/>
      <c r="H90" s="212">
        <v>8.35</v>
      </c>
      <c r="I90" s="172">
        <f t="shared" si="11"/>
        <v>0</v>
      </c>
      <c r="J90" s="283"/>
      <c r="K90" s="210" t="s">
        <v>49</v>
      </c>
      <c r="L90" s="211"/>
      <c r="M90" s="228">
        <f t="shared" si="14"/>
        <v>9.4</v>
      </c>
      <c r="N90" s="172">
        <f t="shared" si="12"/>
        <v>0</v>
      </c>
    </row>
    <row r="91" spans="1:14" ht="15.75" customHeight="1">
      <c r="A91" s="210" t="s">
        <v>50</v>
      </c>
      <c r="B91" s="211"/>
      <c r="C91" s="228">
        <f t="shared" si="13"/>
        <v>10.35</v>
      </c>
      <c r="D91" s="172">
        <f t="shared" si="10"/>
        <v>0</v>
      </c>
      <c r="E91" s="284"/>
      <c r="F91" s="210" t="s">
        <v>50</v>
      </c>
      <c r="G91" s="211"/>
      <c r="H91" s="212">
        <v>9</v>
      </c>
      <c r="I91" s="172">
        <f t="shared" si="11"/>
        <v>0</v>
      </c>
      <c r="J91" s="284"/>
      <c r="K91" s="210" t="s">
        <v>50</v>
      </c>
      <c r="L91" s="211"/>
      <c r="M91" s="228">
        <f t="shared" si="14"/>
        <v>10.050000000000001</v>
      </c>
      <c r="N91" s="172">
        <f t="shared" si="12"/>
        <v>0</v>
      </c>
    </row>
    <row r="92" spans="1:14" ht="15.75" customHeight="1">
      <c r="A92" s="210" t="s">
        <v>51</v>
      </c>
      <c r="B92" s="211"/>
      <c r="C92" s="228">
        <f t="shared" si="13"/>
        <v>11.35</v>
      </c>
      <c r="D92" s="172">
        <f t="shared" si="10"/>
        <v>0</v>
      </c>
      <c r="E92" s="284"/>
      <c r="F92" s="210" t="s">
        <v>51</v>
      </c>
      <c r="G92" s="211"/>
      <c r="H92" s="212">
        <v>10.050000000000001</v>
      </c>
      <c r="I92" s="172">
        <f t="shared" si="11"/>
        <v>0</v>
      </c>
      <c r="J92" s="284"/>
      <c r="K92" s="210" t="s">
        <v>51</v>
      </c>
      <c r="L92" s="211"/>
      <c r="M92" s="228">
        <f t="shared" si="14"/>
        <v>11.100000000000001</v>
      </c>
      <c r="N92" s="172">
        <f t="shared" si="12"/>
        <v>0</v>
      </c>
    </row>
    <row r="93" spans="1:14" ht="15.75" customHeight="1">
      <c r="A93" s="210" t="s">
        <v>52</v>
      </c>
      <c r="B93" s="211"/>
      <c r="C93" s="228">
        <f t="shared" si="13"/>
        <v>13.6</v>
      </c>
      <c r="D93" s="172">
        <f t="shared" si="10"/>
        <v>0</v>
      </c>
      <c r="E93" s="209"/>
      <c r="F93" s="210" t="s">
        <v>52</v>
      </c>
      <c r="G93" s="211"/>
      <c r="H93" s="212">
        <v>12.3</v>
      </c>
      <c r="I93" s="172">
        <f t="shared" si="11"/>
        <v>0</v>
      </c>
      <c r="J93" s="209"/>
      <c r="K93" s="210" t="s">
        <v>52</v>
      </c>
      <c r="L93" s="211"/>
      <c r="M93" s="228">
        <f t="shared" si="14"/>
        <v>13.350000000000001</v>
      </c>
      <c r="N93" s="172">
        <f t="shared" si="12"/>
        <v>0</v>
      </c>
    </row>
    <row r="94" spans="1:14" ht="15.75" customHeight="1">
      <c r="A94" s="210" t="s">
        <v>53</v>
      </c>
      <c r="B94" s="211"/>
      <c r="C94" s="228">
        <f t="shared" si="13"/>
        <v>17.55</v>
      </c>
      <c r="D94" s="172">
        <f t="shared" si="10"/>
        <v>0</v>
      </c>
      <c r="E94" s="209"/>
      <c r="F94" s="210" t="s">
        <v>53</v>
      </c>
      <c r="G94" s="211"/>
      <c r="H94" s="212">
        <v>16.45</v>
      </c>
      <c r="I94" s="172">
        <f t="shared" si="11"/>
        <v>0</v>
      </c>
      <c r="J94" s="209"/>
      <c r="K94" s="210" t="s">
        <v>53</v>
      </c>
      <c r="L94" s="211"/>
      <c r="M94" s="228">
        <f t="shared" si="14"/>
        <v>17.5</v>
      </c>
      <c r="N94" s="172">
        <f t="shared" si="12"/>
        <v>0</v>
      </c>
    </row>
    <row r="95" spans="1:14" ht="15.75" customHeight="1">
      <c r="A95" s="231"/>
      <c r="B95" s="232"/>
      <c r="C95" s="285"/>
      <c r="D95" s="234">
        <f>+B95*C95</f>
        <v>0</v>
      </c>
      <c r="E95" s="209"/>
      <c r="F95" s="231"/>
      <c r="G95" s="232"/>
      <c r="H95" s="212"/>
      <c r="I95" s="234">
        <f>+G95*H95</f>
        <v>0</v>
      </c>
      <c r="J95" s="209"/>
      <c r="K95" s="231"/>
      <c r="L95" s="232"/>
      <c r="M95" s="212"/>
      <c r="N95" s="234">
        <f>+L95*M95</f>
        <v>0</v>
      </c>
    </row>
    <row r="96" spans="1:14" ht="15.75" customHeight="1" thickBot="1">
      <c r="A96" s="214" t="s">
        <v>82</v>
      </c>
      <c r="B96" s="237">
        <f>SUM(B88:B95)</f>
        <v>0</v>
      </c>
      <c r="C96" s="216"/>
      <c r="D96" s="239">
        <f>SUM(D88:D95)</f>
        <v>0</v>
      </c>
      <c r="E96" s="284"/>
      <c r="F96" s="214" t="s">
        <v>83</v>
      </c>
      <c r="G96" s="237">
        <f>SUM(G88:G95)</f>
        <v>0</v>
      </c>
      <c r="H96" s="216"/>
      <c r="I96" s="239">
        <f>SUM(I88:I95)</f>
        <v>0</v>
      </c>
      <c r="J96" s="284"/>
      <c r="K96" s="214" t="s">
        <v>84</v>
      </c>
      <c r="L96" s="237">
        <f>SUM(L88:L95)</f>
        <v>0</v>
      </c>
      <c r="M96" s="216"/>
      <c r="N96" s="239">
        <f>SUM(N88:N95)</f>
        <v>0</v>
      </c>
    </row>
    <row r="97" spans="1:14" ht="12" customHeight="1">
      <c r="A97" s="219"/>
      <c r="B97" s="219"/>
      <c r="C97" s="219"/>
      <c r="D97" s="219"/>
      <c r="E97" s="219"/>
      <c r="F97" s="219"/>
      <c r="G97" s="219"/>
      <c r="H97" s="219"/>
      <c r="I97" s="219"/>
      <c r="J97" s="286"/>
      <c r="K97" s="220"/>
      <c r="L97" s="220"/>
      <c r="M97" s="220"/>
      <c r="N97" s="220"/>
    </row>
    <row r="98" spans="1:14" ht="6" customHeight="1" thickBo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20.25" customHeight="1">
      <c r="A99" s="287" t="s">
        <v>85</v>
      </c>
      <c r="B99" s="288"/>
      <c r="C99" s="288"/>
      <c r="D99" s="289"/>
      <c r="E99" s="290"/>
      <c r="F99" s="287" t="s">
        <v>86</v>
      </c>
      <c r="G99" s="288"/>
      <c r="H99" s="288"/>
      <c r="I99" s="289"/>
      <c r="J99" s="290"/>
      <c r="K99" s="287" t="s">
        <v>87</v>
      </c>
      <c r="L99" s="288"/>
      <c r="M99" s="288"/>
      <c r="N99" s="289"/>
    </row>
    <row r="100" spans="1:14" ht="8.25" customHeight="1">
      <c r="A100" s="291" t="s">
        <v>88</v>
      </c>
      <c r="B100" s="292" t="s">
        <v>89</v>
      </c>
      <c r="C100" s="293" t="s">
        <v>30</v>
      </c>
      <c r="D100" s="294" t="s">
        <v>31</v>
      </c>
      <c r="E100" s="230"/>
      <c r="F100" s="291" t="s">
        <v>88</v>
      </c>
      <c r="G100" s="292" t="s">
        <v>89</v>
      </c>
      <c r="H100" s="293" t="s">
        <v>30</v>
      </c>
      <c r="I100" s="294" t="s">
        <v>31</v>
      </c>
      <c r="J100" s="230"/>
      <c r="K100" s="291" t="s">
        <v>88</v>
      </c>
      <c r="L100" s="292" t="s">
        <v>89</v>
      </c>
      <c r="M100" s="293" t="s">
        <v>30</v>
      </c>
      <c r="N100" s="294" t="s">
        <v>31</v>
      </c>
    </row>
    <row r="101" spans="1:14" ht="12.75" customHeight="1">
      <c r="A101" s="295"/>
      <c r="B101" s="296"/>
      <c r="C101" s="297"/>
      <c r="D101" s="298"/>
      <c r="E101" s="230"/>
      <c r="F101" s="295"/>
      <c r="G101" s="296"/>
      <c r="H101" s="297"/>
      <c r="I101" s="298"/>
      <c r="J101" s="230"/>
      <c r="K101" s="295"/>
      <c r="L101" s="296"/>
      <c r="M101" s="297"/>
      <c r="N101" s="298"/>
    </row>
    <row r="102" spans="1:14" ht="17.149999999999999" customHeight="1">
      <c r="A102" s="299" t="s">
        <v>90</v>
      </c>
      <c r="B102" s="300"/>
      <c r="C102" s="301"/>
      <c r="D102" s="302"/>
      <c r="E102" s="230"/>
      <c r="F102" s="299" t="s">
        <v>90</v>
      </c>
      <c r="G102" s="300"/>
      <c r="H102" s="301"/>
      <c r="I102" s="302"/>
      <c r="J102" s="230"/>
      <c r="K102" s="299" t="s">
        <v>90</v>
      </c>
      <c r="L102" s="300"/>
      <c r="M102" s="301"/>
      <c r="N102" s="302"/>
    </row>
    <row r="103" spans="1:14" ht="17.149999999999999" customHeight="1">
      <c r="A103" s="210" t="s">
        <v>91</v>
      </c>
      <c r="B103" s="211"/>
      <c r="C103" s="303">
        <v>3.75</v>
      </c>
      <c r="D103" s="304">
        <f>+B103*C103</f>
        <v>0</v>
      </c>
      <c r="E103" s="230"/>
      <c r="F103" s="210" t="s">
        <v>91</v>
      </c>
      <c r="G103" s="211"/>
      <c r="H103" s="303">
        <v>4.8499999999999996</v>
      </c>
      <c r="I103" s="304">
        <f>+G103*H103</f>
        <v>0</v>
      </c>
      <c r="J103" s="230"/>
      <c r="K103" s="210" t="s">
        <v>91</v>
      </c>
      <c r="L103" s="211"/>
      <c r="M103" s="303">
        <v>5.95</v>
      </c>
      <c r="N103" s="304">
        <f>+L103*M103</f>
        <v>0</v>
      </c>
    </row>
    <row r="104" spans="1:14" ht="17.149999999999999" customHeight="1">
      <c r="A104" s="210" t="s">
        <v>49</v>
      </c>
      <c r="B104" s="211"/>
      <c r="C104" s="303">
        <v>4.6500000000000004</v>
      </c>
      <c r="D104" s="304">
        <f>+B104*C104</f>
        <v>0</v>
      </c>
      <c r="E104" s="230"/>
      <c r="F104" s="210" t="s">
        <v>49</v>
      </c>
      <c r="G104" s="211"/>
      <c r="H104" s="303">
        <v>5.55</v>
      </c>
      <c r="I104" s="304">
        <f>+G104*H104</f>
        <v>0</v>
      </c>
      <c r="J104" s="230"/>
      <c r="K104" s="210" t="s">
        <v>49</v>
      </c>
      <c r="L104" s="211"/>
      <c r="M104" s="303">
        <v>7.65</v>
      </c>
      <c r="N104" s="304">
        <f>+L104*M104</f>
        <v>0</v>
      </c>
    </row>
    <row r="105" spans="1:14" ht="17.149999999999999" customHeight="1">
      <c r="A105" s="210" t="s">
        <v>50</v>
      </c>
      <c r="B105" s="211"/>
      <c r="C105" s="303">
        <v>7.85</v>
      </c>
      <c r="D105" s="305">
        <f>+B105*C105</f>
        <v>0</v>
      </c>
      <c r="E105" s="230"/>
      <c r="F105" s="210" t="s">
        <v>50</v>
      </c>
      <c r="G105" s="211"/>
      <c r="H105" s="303">
        <v>11.1</v>
      </c>
      <c r="I105" s="305">
        <f>+G105*H105</f>
        <v>0</v>
      </c>
      <c r="J105" s="230"/>
      <c r="K105" s="210" t="s">
        <v>50</v>
      </c>
      <c r="L105" s="211"/>
      <c r="M105" s="303">
        <v>13.1</v>
      </c>
      <c r="N105" s="305">
        <f>+L105*M105</f>
        <v>0</v>
      </c>
    </row>
    <row r="106" spans="1:14" ht="17.149999999999999" customHeight="1">
      <c r="A106" s="306" t="s">
        <v>92</v>
      </c>
      <c r="B106" s="232"/>
      <c r="C106" s="307">
        <v>9.15</v>
      </c>
      <c r="D106" s="308">
        <f>+B106*C106</f>
        <v>0</v>
      </c>
      <c r="E106" s="230"/>
      <c r="F106" s="306" t="s">
        <v>92</v>
      </c>
      <c r="G106" s="232"/>
      <c r="H106" s="307">
        <v>12.4</v>
      </c>
      <c r="I106" s="308">
        <f>+G106*H106</f>
        <v>0</v>
      </c>
      <c r="J106" s="230"/>
      <c r="K106" s="306" t="s">
        <v>92</v>
      </c>
      <c r="L106" s="232"/>
      <c r="M106" s="307">
        <v>16.100000000000001</v>
      </c>
      <c r="N106" s="308">
        <f>+L106*M106</f>
        <v>0</v>
      </c>
    </row>
    <row r="107" spans="1:14" ht="17.149999999999999" customHeight="1">
      <c r="A107" s="299" t="s">
        <v>93</v>
      </c>
      <c r="B107" s="300"/>
      <c r="C107" s="301"/>
      <c r="D107" s="302"/>
      <c r="E107" s="230"/>
      <c r="F107" s="299" t="s">
        <v>93</v>
      </c>
      <c r="G107" s="300"/>
      <c r="H107" s="301"/>
      <c r="I107" s="302"/>
      <c r="J107" s="230"/>
      <c r="K107" s="299" t="s">
        <v>93</v>
      </c>
      <c r="L107" s="300"/>
      <c r="M107" s="301"/>
      <c r="N107" s="302"/>
    </row>
    <row r="108" spans="1:14" ht="17.149999999999999" customHeight="1">
      <c r="A108" s="206" t="s">
        <v>94</v>
      </c>
      <c r="B108" s="207"/>
      <c r="C108" s="309">
        <v>10.199999999999999</v>
      </c>
      <c r="D108" s="304">
        <f>+B108*C108</f>
        <v>0</v>
      </c>
      <c r="E108" s="230"/>
      <c r="F108" s="206" t="s">
        <v>94</v>
      </c>
      <c r="G108" s="207"/>
      <c r="H108" s="309">
        <v>13.45</v>
      </c>
      <c r="I108" s="304">
        <f>+G108*H108</f>
        <v>0</v>
      </c>
      <c r="J108" s="230"/>
      <c r="K108" s="206" t="s">
        <v>94</v>
      </c>
      <c r="L108" s="207"/>
      <c r="M108" s="309">
        <v>18.3</v>
      </c>
      <c r="N108" s="304">
        <f>+L108*M108</f>
        <v>0</v>
      </c>
    </row>
    <row r="109" spans="1:14" ht="17.149999999999999" customHeight="1">
      <c r="A109" s="210" t="s">
        <v>95</v>
      </c>
      <c r="B109" s="211"/>
      <c r="C109" s="303">
        <v>11.8</v>
      </c>
      <c r="D109" s="305">
        <f>+B109*C109</f>
        <v>0</v>
      </c>
      <c r="E109" s="230"/>
      <c r="F109" s="210" t="s">
        <v>95</v>
      </c>
      <c r="G109" s="211"/>
      <c r="H109" s="303">
        <v>18.3</v>
      </c>
      <c r="I109" s="305">
        <f>+G109*H109</f>
        <v>0</v>
      </c>
      <c r="J109" s="230"/>
      <c r="K109" s="210" t="s">
        <v>95</v>
      </c>
      <c r="L109" s="211"/>
      <c r="M109" s="303">
        <v>24.75</v>
      </c>
      <c r="N109" s="305">
        <f>+L109*M109</f>
        <v>0</v>
      </c>
    </row>
    <row r="110" spans="1:14" ht="17.149999999999999" customHeight="1">
      <c r="A110" s="210" t="s">
        <v>96</v>
      </c>
      <c r="B110" s="211"/>
      <c r="C110" s="303">
        <v>19.350000000000001</v>
      </c>
      <c r="D110" s="308">
        <f>+B110*C110</f>
        <v>0</v>
      </c>
      <c r="E110" s="230"/>
      <c r="F110" s="210" t="s">
        <v>96</v>
      </c>
      <c r="G110" s="211"/>
      <c r="H110" s="303">
        <v>30.65</v>
      </c>
      <c r="I110" s="308">
        <f>+G110*H110</f>
        <v>0</v>
      </c>
      <c r="J110" s="230"/>
      <c r="K110" s="210" t="s">
        <v>96</v>
      </c>
      <c r="L110" s="211"/>
      <c r="M110" s="303">
        <v>36.549999999999997</v>
      </c>
      <c r="N110" s="308">
        <f>+L110*M110</f>
        <v>0</v>
      </c>
    </row>
    <row r="111" spans="1:14" ht="19.5" customHeight="1" thickBot="1">
      <c r="A111" s="214" t="str">
        <f>CONCATENATE("TOTALE","  ",MID(A99,1,2))</f>
        <v>TOTALE  14</v>
      </c>
      <c r="B111" s="215">
        <f>+B103+B104+B105+B106+B108+B109+B110</f>
        <v>0</v>
      </c>
      <c r="C111" s="216"/>
      <c r="D111" s="310">
        <f>+D103+D104+D105+D106+D108+D109+D110</f>
        <v>0</v>
      </c>
      <c r="E111" s="311"/>
      <c r="F111" s="214" t="str">
        <f>CONCATENATE("TOTALE","  ",MID(F99,1,2))</f>
        <v>TOTALE  15</v>
      </c>
      <c r="G111" s="215">
        <f>SUM(+G103+G104+G105+G106+G108+G109+G110)</f>
        <v>0</v>
      </c>
      <c r="H111" s="312"/>
      <c r="I111" s="310">
        <f>+I103+I104+I105+I106+I108+I109+I110</f>
        <v>0</v>
      </c>
      <c r="J111" s="311"/>
      <c r="K111" s="214" t="str">
        <f>CONCATENATE("TOTALE","  ",MID(K99,1,2))</f>
        <v>TOTALE  16</v>
      </c>
      <c r="L111" s="215">
        <f>SUM(+L103+L104+L105+L106+L108+L109+L110)</f>
        <v>0</v>
      </c>
      <c r="M111" s="216"/>
      <c r="N111" s="310">
        <f>+N103+N104+N105+N106+N108+N109+N110</f>
        <v>0</v>
      </c>
    </row>
    <row r="112" spans="1:14" ht="16" customHeight="1" thickBot="1">
      <c r="A112" s="313"/>
      <c r="B112" s="314"/>
      <c r="C112" s="315"/>
      <c r="D112" s="316"/>
      <c r="E112" s="311"/>
      <c r="F112" s="313"/>
      <c r="G112" s="314"/>
      <c r="H112" s="317"/>
      <c r="I112" s="316"/>
      <c r="J112" s="311"/>
      <c r="K112" s="313"/>
      <c r="L112" s="314"/>
      <c r="M112" s="315"/>
      <c r="N112" s="316"/>
    </row>
    <row r="113" spans="1:14" ht="20.25" customHeight="1">
      <c r="A113" s="287" t="s">
        <v>97</v>
      </c>
      <c r="B113" s="288"/>
      <c r="C113" s="288"/>
      <c r="D113" s="289"/>
      <c r="E113" s="290"/>
      <c r="F113" s="287" t="s">
        <v>98</v>
      </c>
      <c r="G113" s="288"/>
      <c r="H113" s="288"/>
      <c r="I113" s="289"/>
      <c r="J113" s="290"/>
      <c r="K113" s="287" t="s">
        <v>99</v>
      </c>
      <c r="L113" s="288"/>
      <c r="M113" s="288"/>
      <c r="N113" s="289"/>
    </row>
    <row r="114" spans="1:14" ht="8.25" customHeight="1">
      <c r="A114" s="291" t="s">
        <v>88</v>
      </c>
      <c r="B114" s="292" t="s">
        <v>89</v>
      </c>
      <c r="C114" s="293" t="s">
        <v>30</v>
      </c>
      <c r="D114" s="294" t="s">
        <v>31</v>
      </c>
      <c r="E114" s="230"/>
      <c r="F114" s="291" t="s">
        <v>88</v>
      </c>
      <c r="G114" s="292" t="s">
        <v>89</v>
      </c>
      <c r="H114" s="293" t="s">
        <v>30</v>
      </c>
      <c r="I114" s="294" t="s">
        <v>31</v>
      </c>
      <c r="J114" s="230"/>
      <c r="K114" s="291" t="s">
        <v>88</v>
      </c>
      <c r="L114" s="292" t="s">
        <v>89</v>
      </c>
      <c r="M114" s="293" t="s">
        <v>30</v>
      </c>
      <c r="N114" s="294" t="s">
        <v>31</v>
      </c>
    </row>
    <row r="115" spans="1:14" ht="12.75" customHeight="1">
      <c r="A115" s="295"/>
      <c r="B115" s="296"/>
      <c r="C115" s="297"/>
      <c r="D115" s="298"/>
      <c r="E115" s="230"/>
      <c r="F115" s="295"/>
      <c r="G115" s="296"/>
      <c r="H115" s="297"/>
      <c r="I115" s="298"/>
      <c r="J115" s="230"/>
      <c r="K115" s="295"/>
      <c r="L115" s="296"/>
      <c r="M115" s="297"/>
      <c r="N115" s="298"/>
    </row>
    <row r="116" spans="1:14" ht="17.149999999999999" customHeight="1">
      <c r="A116" s="299" t="s">
        <v>100</v>
      </c>
      <c r="B116" s="318"/>
      <c r="C116" s="318"/>
      <c r="D116" s="302"/>
      <c r="E116" s="230"/>
      <c r="F116" s="299" t="s">
        <v>100</v>
      </c>
      <c r="G116" s="318"/>
      <c r="H116" s="319"/>
      <c r="I116" s="302"/>
      <c r="J116" s="230"/>
      <c r="K116" s="299" t="s">
        <v>100</v>
      </c>
      <c r="L116" s="318"/>
      <c r="M116" s="318"/>
      <c r="N116" s="302"/>
    </row>
    <row r="117" spans="1:14" ht="17.149999999999999" customHeight="1">
      <c r="A117" s="320" t="s">
        <v>47</v>
      </c>
      <c r="B117" s="321"/>
      <c r="C117" s="322">
        <v>1.3</v>
      </c>
      <c r="D117" s="323">
        <f>+B117*C117</f>
        <v>0</v>
      </c>
      <c r="E117" s="230"/>
      <c r="F117" s="320" t="s">
        <v>47</v>
      </c>
      <c r="G117" s="321"/>
      <c r="H117" s="322">
        <v>2.4500000000000002</v>
      </c>
      <c r="I117" s="323">
        <f>+G117*H117</f>
        <v>0</v>
      </c>
      <c r="J117" s="230"/>
      <c r="K117" s="320" t="s">
        <v>47</v>
      </c>
      <c r="L117" s="321"/>
      <c r="M117" s="322">
        <v>3.2</v>
      </c>
      <c r="N117" s="323">
        <f>+L117*M117</f>
        <v>0</v>
      </c>
    </row>
    <row r="118" spans="1:14" ht="17.149999999999999" customHeight="1">
      <c r="A118" s="299" t="s">
        <v>101</v>
      </c>
      <c r="B118" s="300"/>
      <c r="C118" s="301"/>
      <c r="D118" s="302"/>
      <c r="E118" s="230"/>
      <c r="F118" s="299" t="s">
        <v>101</v>
      </c>
      <c r="G118" s="300"/>
      <c r="H118" s="301"/>
      <c r="I118" s="302"/>
      <c r="J118" s="230"/>
      <c r="K118" s="299" t="s">
        <v>101</v>
      </c>
      <c r="L118" s="300"/>
      <c r="M118" s="301"/>
      <c r="N118" s="302"/>
    </row>
    <row r="119" spans="1:14" ht="17.149999999999999" customHeight="1">
      <c r="A119" s="210" t="s">
        <v>102</v>
      </c>
      <c r="B119" s="211"/>
      <c r="C119" s="303">
        <v>3.15</v>
      </c>
      <c r="D119" s="304">
        <f>+B119*C119</f>
        <v>0</v>
      </c>
      <c r="E119" s="230"/>
      <c r="F119" s="210" t="s">
        <v>102</v>
      </c>
      <c r="G119" s="211"/>
      <c r="H119" s="303">
        <v>4</v>
      </c>
      <c r="I119" s="304">
        <f>+G119*H119</f>
        <v>0</v>
      </c>
      <c r="J119" s="230"/>
      <c r="K119" s="210" t="s">
        <v>102</v>
      </c>
      <c r="L119" s="211"/>
      <c r="M119" s="303">
        <v>4.95</v>
      </c>
      <c r="N119" s="304">
        <f>+L119*M119</f>
        <v>0</v>
      </c>
    </row>
    <row r="120" spans="1:14" ht="17.149999999999999" customHeight="1">
      <c r="A120" s="210" t="s">
        <v>49</v>
      </c>
      <c r="B120" s="211"/>
      <c r="C120" s="303">
        <v>4.2</v>
      </c>
      <c r="D120" s="304">
        <f>+B120*C120</f>
        <v>0</v>
      </c>
      <c r="E120" s="230"/>
      <c r="F120" s="210" t="s">
        <v>49</v>
      </c>
      <c r="G120" s="211"/>
      <c r="H120" s="303">
        <v>4.95</v>
      </c>
      <c r="I120" s="304">
        <f>+G120*H120</f>
        <v>0</v>
      </c>
      <c r="J120" s="230"/>
      <c r="K120" s="210" t="s">
        <v>49</v>
      </c>
      <c r="L120" s="211"/>
      <c r="M120" s="303">
        <v>6.95</v>
      </c>
      <c r="N120" s="304">
        <f>+L120*M120</f>
        <v>0</v>
      </c>
    </row>
    <row r="121" spans="1:14" ht="17.149999999999999" customHeight="1">
      <c r="A121" s="210" t="s">
        <v>50</v>
      </c>
      <c r="B121" s="211"/>
      <c r="C121" s="303">
        <v>6.1</v>
      </c>
      <c r="D121" s="305">
        <f>+B121*C121</f>
        <v>0</v>
      </c>
      <c r="E121" s="230"/>
      <c r="F121" s="210" t="s">
        <v>50</v>
      </c>
      <c r="G121" s="211"/>
      <c r="H121" s="303">
        <v>8.9</v>
      </c>
      <c r="I121" s="305">
        <f>+G121*H121</f>
        <v>0</v>
      </c>
      <c r="J121" s="230"/>
      <c r="K121" s="210" t="s">
        <v>50</v>
      </c>
      <c r="L121" s="211"/>
      <c r="M121" s="303">
        <v>10.95</v>
      </c>
      <c r="N121" s="305">
        <f>+L121*M121</f>
        <v>0</v>
      </c>
    </row>
    <row r="122" spans="1:14" ht="17.149999999999999" customHeight="1">
      <c r="A122" s="306" t="s">
        <v>92</v>
      </c>
      <c r="B122" s="232"/>
      <c r="C122" s="307">
        <v>6.95</v>
      </c>
      <c r="D122" s="308">
        <f>+B122*C122</f>
        <v>0</v>
      </c>
      <c r="E122" s="230"/>
      <c r="F122" s="306" t="s">
        <v>92</v>
      </c>
      <c r="G122" s="232"/>
      <c r="H122" s="307">
        <v>9.3000000000000007</v>
      </c>
      <c r="I122" s="308">
        <f>+G122*H122</f>
        <v>0</v>
      </c>
      <c r="J122" s="230"/>
      <c r="K122" s="306" t="s">
        <v>92</v>
      </c>
      <c r="L122" s="232"/>
      <c r="M122" s="307">
        <v>12.95</v>
      </c>
      <c r="N122" s="308">
        <f>+L122*M122</f>
        <v>0</v>
      </c>
    </row>
    <row r="123" spans="1:14" ht="17.149999999999999" customHeight="1">
      <c r="A123" s="299" t="s">
        <v>93</v>
      </c>
      <c r="B123" s="300"/>
      <c r="C123" s="301"/>
      <c r="D123" s="302"/>
      <c r="E123" s="230"/>
      <c r="F123" s="299" t="s">
        <v>93</v>
      </c>
      <c r="G123" s="300"/>
      <c r="H123" s="301"/>
      <c r="I123" s="302"/>
      <c r="J123" s="230"/>
      <c r="K123" s="299" t="s">
        <v>93</v>
      </c>
      <c r="L123" s="300"/>
      <c r="M123" s="301"/>
      <c r="N123" s="302"/>
    </row>
    <row r="124" spans="1:14" ht="17.149999999999999" customHeight="1">
      <c r="A124" s="206" t="s">
        <v>94</v>
      </c>
      <c r="B124" s="207"/>
      <c r="C124" s="309">
        <v>7.25</v>
      </c>
      <c r="D124" s="304">
        <f>+B124*C124</f>
        <v>0</v>
      </c>
      <c r="E124" s="230"/>
      <c r="F124" s="206" t="s">
        <v>94</v>
      </c>
      <c r="G124" s="207"/>
      <c r="H124" s="309">
        <v>10.35</v>
      </c>
      <c r="I124" s="304">
        <f>+G124*H124</f>
        <v>0</v>
      </c>
      <c r="J124" s="230"/>
      <c r="K124" s="206" t="s">
        <v>94</v>
      </c>
      <c r="L124" s="207"/>
      <c r="M124" s="309">
        <v>15</v>
      </c>
      <c r="N124" s="304">
        <f>+L124*M124</f>
        <v>0</v>
      </c>
    </row>
    <row r="125" spans="1:14" ht="17.149999999999999" customHeight="1">
      <c r="A125" s="210" t="s">
        <v>95</v>
      </c>
      <c r="B125" s="211"/>
      <c r="C125" s="303">
        <v>8.8000000000000007</v>
      </c>
      <c r="D125" s="305">
        <f>+B125*C125</f>
        <v>0</v>
      </c>
      <c r="E125" s="230"/>
      <c r="F125" s="210" t="s">
        <v>95</v>
      </c>
      <c r="G125" s="211"/>
      <c r="H125" s="303">
        <v>13.95</v>
      </c>
      <c r="I125" s="305">
        <f>+G125*H125</f>
        <v>0</v>
      </c>
      <c r="J125" s="230"/>
      <c r="K125" s="210" t="s">
        <v>95</v>
      </c>
      <c r="L125" s="211"/>
      <c r="M125" s="303">
        <v>19.149999999999999</v>
      </c>
      <c r="N125" s="305">
        <f>+L125*M125</f>
        <v>0</v>
      </c>
    </row>
    <row r="126" spans="1:14" ht="17.149999999999999" customHeight="1">
      <c r="A126" s="210" t="s">
        <v>96</v>
      </c>
      <c r="B126" s="211"/>
      <c r="C126" s="303">
        <v>13.95</v>
      </c>
      <c r="D126" s="308">
        <f>+B126*C126</f>
        <v>0</v>
      </c>
      <c r="E126" s="230"/>
      <c r="F126" s="210" t="s">
        <v>96</v>
      </c>
      <c r="G126" s="211"/>
      <c r="H126" s="303">
        <v>23.8</v>
      </c>
      <c r="I126" s="308">
        <f>+G126*H126</f>
        <v>0</v>
      </c>
      <c r="J126" s="230"/>
      <c r="K126" s="210" t="s">
        <v>96</v>
      </c>
      <c r="L126" s="211"/>
      <c r="M126" s="303">
        <v>28.45</v>
      </c>
      <c r="N126" s="308">
        <f>+L126*M126</f>
        <v>0</v>
      </c>
    </row>
    <row r="127" spans="1:14" ht="19.5" customHeight="1" thickBot="1">
      <c r="A127" s="214" t="str">
        <f>CONCATENATE("TOTALE","  ",MID(A113,1,2))</f>
        <v>TOTALE  17</v>
      </c>
      <c r="B127" s="215">
        <f>SUM(B117+B119+B120+B121+B122+B124+B125+B126)</f>
        <v>0</v>
      </c>
      <c r="C127" s="216"/>
      <c r="D127" s="310">
        <f>+D117+D119+D120+D121+D122+D124+D125+D126</f>
        <v>0</v>
      </c>
      <c r="E127" s="311"/>
      <c r="F127" s="214" t="str">
        <f>CONCATENATE("TOTALE","  ",MID(F113,1,2))</f>
        <v>TOTALE  18</v>
      </c>
      <c r="G127" s="215">
        <f>SUM(G117+G119+G120+G121+G122+G124+G125+G126)</f>
        <v>0</v>
      </c>
      <c r="H127" s="312"/>
      <c r="I127" s="310">
        <f>+I117+I119+I120+I121+I122+I124+I125+I126</f>
        <v>0</v>
      </c>
      <c r="J127" s="311"/>
      <c r="K127" s="214" t="str">
        <f>CONCATENATE("TOTALE","  ",MID(K113,1,2))</f>
        <v>TOTALE  19</v>
      </c>
      <c r="L127" s="215">
        <f>SUM(L117+L119+L120+L121+L122+L124+L125+L126)</f>
        <v>0</v>
      </c>
      <c r="M127" s="216"/>
      <c r="N127" s="310">
        <f>+N117+N119+N120+N121+N122+N124+N125+N126</f>
        <v>0</v>
      </c>
    </row>
    <row r="128" spans="1:14" ht="13.5" thickBot="1">
      <c r="A128" s="286"/>
      <c r="B128" s="286"/>
      <c r="C128" s="286"/>
      <c r="D128" s="286"/>
      <c r="E128" s="286"/>
      <c r="F128" s="286"/>
      <c r="G128" s="286"/>
      <c r="H128" s="286"/>
      <c r="I128" s="286"/>
      <c r="J128" s="286"/>
      <c r="K128" s="286"/>
      <c r="L128" s="286"/>
      <c r="M128" s="286"/>
      <c r="N128" s="286"/>
    </row>
    <row r="129" spans="1:14" ht="17.5" customHeight="1">
      <c r="A129" s="324" t="s">
        <v>103</v>
      </c>
      <c r="B129" s="325"/>
      <c r="C129" s="325"/>
      <c r="D129" s="326"/>
      <c r="E129" s="205"/>
      <c r="F129" s="324" t="s">
        <v>104</v>
      </c>
      <c r="G129" s="325"/>
      <c r="H129" s="325"/>
      <c r="I129" s="326"/>
      <c r="J129" s="327"/>
      <c r="K129" s="324" t="s">
        <v>105</v>
      </c>
      <c r="L129" s="325"/>
      <c r="M129" s="325"/>
      <c r="N129" s="326"/>
    </row>
    <row r="130" spans="1:14" ht="17.149999999999999" customHeight="1">
      <c r="A130" s="226" t="s">
        <v>46</v>
      </c>
      <c r="B130" s="227"/>
      <c r="C130" s="328">
        <v>7.65</v>
      </c>
      <c r="D130" s="229">
        <f t="shared" ref="D130:D136" si="15">B130*C130</f>
        <v>0</v>
      </c>
      <c r="E130" s="286"/>
      <c r="F130" s="226" t="s">
        <v>46</v>
      </c>
      <c r="G130" s="227"/>
      <c r="H130" s="329">
        <v>9.0500000000000007</v>
      </c>
      <c r="I130" s="229">
        <f t="shared" ref="I130:I136" si="16">G130*H130</f>
        <v>0</v>
      </c>
      <c r="J130" s="283"/>
      <c r="K130" s="226" t="s">
        <v>46</v>
      </c>
      <c r="L130" s="227"/>
      <c r="M130" s="330">
        <v>9.6999999999999993</v>
      </c>
      <c r="N130" s="229">
        <f t="shared" ref="N130:N136" si="17">L130*M130</f>
        <v>0</v>
      </c>
    </row>
    <row r="131" spans="1:14" ht="17.149999999999999" customHeight="1">
      <c r="A131" s="210" t="s">
        <v>48</v>
      </c>
      <c r="B131" s="211"/>
      <c r="C131" s="331">
        <v>10.199999999999999</v>
      </c>
      <c r="D131" s="172">
        <f t="shared" si="15"/>
        <v>0</v>
      </c>
      <c r="E131" s="286"/>
      <c r="F131" s="210" t="s">
        <v>48</v>
      </c>
      <c r="G131" s="211"/>
      <c r="H131" s="329">
        <v>11.65</v>
      </c>
      <c r="I131" s="172">
        <f t="shared" si="16"/>
        <v>0</v>
      </c>
      <c r="J131" s="284"/>
      <c r="K131" s="210" t="s">
        <v>48</v>
      </c>
      <c r="L131" s="211"/>
      <c r="M131" s="330">
        <v>12.8</v>
      </c>
      <c r="N131" s="172">
        <f t="shared" si="17"/>
        <v>0</v>
      </c>
    </row>
    <row r="132" spans="1:14" ht="17.149999999999999" customHeight="1">
      <c r="A132" s="210" t="s">
        <v>49</v>
      </c>
      <c r="B132" s="211"/>
      <c r="C132" s="331">
        <v>11.35</v>
      </c>
      <c r="D132" s="172">
        <f t="shared" si="15"/>
        <v>0</v>
      </c>
      <c r="E132" s="286"/>
      <c r="F132" s="210" t="s">
        <v>49</v>
      </c>
      <c r="G132" s="211"/>
      <c r="H132" s="329">
        <v>12.9</v>
      </c>
      <c r="I132" s="172">
        <f t="shared" si="16"/>
        <v>0</v>
      </c>
      <c r="J132" s="284"/>
      <c r="K132" s="210" t="s">
        <v>49</v>
      </c>
      <c r="L132" s="211"/>
      <c r="M132" s="330">
        <v>14.55</v>
      </c>
      <c r="N132" s="172">
        <f t="shared" si="17"/>
        <v>0</v>
      </c>
    </row>
    <row r="133" spans="1:14" ht="17.149999999999999" customHeight="1">
      <c r="A133" s="210" t="s">
        <v>50</v>
      </c>
      <c r="B133" s="211"/>
      <c r="C133" s="331">
        <v>13.7</v>
      </c>
      <c r="D133" s="172">
        <f t="shared" si="15"/>
        <v>0</v>
      </c>
      <c r="E133" s="286"/>
      <c r="F133" s="210" t="s">
        <v>50</v>
      </c>
      <c r="G133" s="211"/>
      <c r="H133" s="329">
        <v>17.75</v>
      </c>
      <c r="I133" s="172">
        <f t="shared" si="16"/>
        <v>0</v>
      </c>
      <c r="J133" s="209"/>
      <c r="K133" s="210" t="s">
        <v>50</v>
      </c>
      <c r="L133" s="211"/>
      <c r="M133" s="330">
        <v>19.3</v>
      </c>
      <c r="N133" s="172">
        <f t="shared" si="17"/>
        <v>0</v>
      </c>
    </row>
    <row r="134" spans="1:14" ht="17.149999999999999" customHeight="1">
      <c r="A134" s="210" t="s">
        <v>51</v>
      </c>
      <c r="B134" s="211"/>
      <c r="C134" s="331">
        <v>15.35</v>
      </c>
      <c r="D134" s="172">
        <f t="shared" si="15"/>
        <v>0</v>
      </c>
      <c r="E134" s="286"/>
      <c r="F134" s="210" t="s">
        <v>51</v>
      </c>
      <c r="G134" s="211"/>
      <c r="H134" s="329">
        <v>20.05</v>
      </c>
      <c r="I134" s="172">
        <f t="shared" si="16"/>
        <v>0</v>
      </c>
      <c r="J134" s="209"/>
      <c r="K134" s="210" t="s">
        <v>51</v>
      </c>
      <c r="L134" s="211"/>
      <c r="M134" s="330">
        <v>25.7</v>
      </c>
      <c r="N134" s="172">
        <f t="shared" si="17"/>
        <v>0</v>
      </c>
    </row>
    <row r="135" spans="1:14" ht="17.149999999999999" customHeight="1">
      <c r="A135" s="210" t="s">
        <v>52</v>
      </c>
      <c r="B135" s="211"/>
      <c r="C135" s="331">
        <v>20.8</v>
      </c>
      <c r="D135" s="172">
        <f t="shared" si="15"/>
        <v>0</v>
      </c>
      <c r="E135" s="286"/>
      <c r="F135" s="210" t="s">
        <v>52</v>
      </c>
      <c r="G135" s="211"/>
      <c r="H135" s="329">
        <v>28.9</v>
      </c>
      <c r="I135" s="172">
        <f t="shared" si="16"/>
        <v>0</v>
      </c>
      <c r="J135" s="209"/>
      <c r="K135" s="210" t="s">
        <v>52</v>
      </c>
      <c r="L135" s="211"/>
      <c r="M135" s="330">
        <v>38.6</v>
      </c>
      <c r="N135" s="172">
        <f t="shared" si="17"/>
        <v>0</v>
      </c>
    </row>
    <row r="136" spans="1:14" ht="17.149999999999999" customHeight="1">
      <c r="A136" s="332" t="s">
        <v>53</v>
      </c>
      <c r="B136" s="211"/>
      <c r="C136" s="331">
        <v>30.6</v>
      </c>
      <c r="D136" s="172">
        <f t="shared" si="15"/>
        <v>0</v>
      </c>
      <c r="E136" s="286"/>
      <c r="F136" s="332" t="s">
        <v>53</v>
      </c>
      <c r="G136" s="211"/>
      <c r="H136" s="333">
        <v>43.3</v>
      </c>
      <c r="I136" s="172">
        <f t="shared" si="16"/>
        <v>0</v>
      </c>
      <c r="J136" s="209"/>
      <c r="K136" s="332" t="s">
        <v>53</v>
      </c>
      <c r="L136" s="211"/>
      <c r="M136" s="334">
        <v>54.75</v>
      </c>
      <c r="N136" s="172">
        <f t="shared" si="17"/>
        <v>0</v>
      </c>
    </row>
    <row r="137" spans="1:14" ht="17.149999999999999" customHeight="1" thickBot="1">
      <c r="A137" s="214" t="str">
        <f>CONCATENATE("TOTALE","  ",MID(A129,1,2))</f>
        <v>TOTALE  20</v>
      </c>
      <c r="B137" s="237">
        <f>SUM(B130:B136)</f>
        <v>0</v>
      </c>
      <c r="C137" s="216"/>
      <c r="D137" s="239">
        <f>SUM(D130:D136)</f>
        <v>0</v>
      </c>
      <c r="E137" s="286"/>
      <c r="F137" s="214" t="str">
        <f>CONCATENATE("TOTALE","  ",MID(F129,1,2))</f>
        <v>TOTALE  21</v>
      </c>
      <c r="G137" s="237">
        <f>SUM(G130:G136)</f>
        <v>0</v>
      </c>
      <c r="H137" s="216"/>
      <c r="I137" s="239">
        <f>SUM(I130:I136)</f>
        <v>0</v>
      </c>
      <c r="J137" s="284"/>
      <c r="K137" s="214" t="str">
        <f>CONCATENATE("TOTALE","  ",MID(K129,1,2))</f>
        <v>TOTALE  22</v>
      </c>
      <c r="L137" s="237">
        <f>SUM(L130:L136)</f>
        <v>0</v>
      </c>
      <c r="M137" s="216"/>
      <c r="N137" s="239">
        <f>SUM(N130:N136)</f>
        <v>0</v>
      </c>
    </row>
    <row r="138" spans="1:14" ht="13.5" thickBot="1">
      <c r="A138" s="286"/>
      <c r="B138" s="286"/>
      <c r="C138" s="286"/>
      <c r="D138" s="286"/>
      <c r="E138" s="286"/>
      <c r="F138" s="286"/>
      <c r="G138" s="286"/>
      <c r="H138" s="286"/>
      <c r="I138" s="286"/>
      <c r="J138" s="286"/>
      <c r="K138" s="286"/>
      <c r="L138" s="286"/>
      <c r="M138" s="286"/>
      <c r="N138" s="286"/>
    </row>
    <row r="139" spans="1:14" ht="15.5">
      <c r="A139" s="335" t="s">
        <v>106</v>
      </c>
      <c r="B139" s="336"/>
      <c r="C139" s="337"/>
      <c r="D139" s="338"/>
      <c r="E139" s="339"/>
      <c r="F139" s="335" t="s">
        <v>107</v>
      </c>
      <c r="G139" s="336"/>
      <c r="H139" s="336"/>
      <c r="I139" s="338"/>
      <c r="J139" s="339"/>
      <c r="K139" s="335" t="s">
        <v>108</v>
      </c>
      <c r="L139" s="336"/>
      <c r="M139" s="336"/>
      <c r="N139" s="338"/>
    </row>
    <row r="140" spans="1:14" ht="17.149999999999999" customHeight="1">
      <c r="A140" s="226" t="s">
        <v>46</v>
      </c>
      <c r="B140" s="227"/>
      <c r="C140" s="212">
        <f>+C130+1.35</f>
        <v>9</v>
      </c>
      <c r="D140" s="229">
        <f t="shared" ref="D140:D146" si="18">B140*C140</f>
        <v>0</v>
      </c>
      <c r="E140" s="286"/>
      <c r="F140" s="226" t="s">
        <v>46</v>
      </c>
      <c r="G140" s="227"/>
      <c r="H140" s="228">
        <f>+H130+1.35</f>
        <v>10.4</v>
      </c>
      <c r="I140" s="229">
        <f t="shared" ref="I140:I146" si="19">G140*H140</f>
        <v>0</v>
      </c>
      <c r="J140" s="286"/>
      <c r="K140" s="226" t="s">
        <v>46</v>
      </c>
      <c r="L140" s="227"/>
      <c r="M140" s="228">
        <f>+M130+1.35</f>
        <v>11.049999999999999</v>
      </c>
      <c r="N140" s="229">
        <f t="shared" ref="N140:N146" si="20">L140*M140</f>
        <v>0</v>
      </c>
    </row>
    <row r="141" spans="1:14" ht="17.149999999999999" customHeight="1">
      <c r="A141" s="210" t="s">
        <v>48</v>
      </c>
      <c r="B141" s="211"/>
      <c r="C141" s="212">
        <f t="shared" ref="C141:C146" si="21">+C131+1.35</f>
        <v>11.549999999999999</v>
      </c>
      <c r="D141" s="172">
        <f t="shared" si="18"/>
        <v>0</v>
      </c>
      <c r="E141" s="286"/>
      <c r="F141" s="210" t="s">
        <v>48</v>
      </c>
      <c r="G141" s="211"/>
      <c r="H141" s="228">
        <f t="shared" ref="H141:H146" si="22">+H131+1.35</f>
        <v>13</v>
      </c>
      <c r="I141" s="172">
        <f t="shared" si="19"/>
        <v>0</v>
      </c>
      <c r="J141" s="286"/>
      <c r="K141" s="210" t="s">
        <v>48</v>
      </c>
      <c r="L141" s="211"/>
      <c r="M141" s="228">
        <f t="shared" ref="M141:M146" si="23">+M131+1.35</f>
        <v>14.15</v>
      </c>
      <c r="N141" s="172">
        <f t="shared" si="20"/>
        <v>0</v>
      </c>
    </row>
    <row r="142" spans="1:14" ht="17.149999999999999" customHeight="1">
      <c r="A142" s="210" t="s">
        <v>49</v>
      </c>
      <c r="B142" s="211"/>
      <c r="C142" s="212">
        <f t="shared" si="21"/>
        <v>12.7</v>
      </c>
      <c r="D142" s="172">
        <f t="shared" si="18"/>
        <v>0</v>
      </c>
      <c r="E142" s="286"/>
      <c r="F142" s="210" t="s">
        <v>49</v>
      </c>
      <c r="G142" s="211"/>
      <c r="H142" s="228">
        <f t="shared" si="22"/>
        <v>14.25</v>
      </c>
      <c r="I142" s="172">
        <f t="shared" si="19"/>
        <v>0</v>
      </c>
      <c r="J142" s="286"/>
      <c r="K142" s="210" t="s">
        <v>49</v>
      </c>
      <c r="L142" s="211"/>
      <c r="M142" s="228">
        <f t="shared" si="23"/>
        <v>15.9</v>
      </c>
      <c r="N142" s="172">
        <f t="shared" si="20"/>
        <v>0</v>
      </c>
    </row>
    <row r="143" spans="1:14" ht="17.149999999999999" customHeight="1">
      <c r="A143" s="210" t="s">
        <v>50</v>
      </c>
      <c r="B143" s="211"/>
      <c r="C143" s="212">
        <f t="shared" si="21"/>
        <v>15.049999999999999</v>
      </c>
      <c r="D143" s="172">
        <f t="shared" si="18"/>
        <v>0</v>
      </c>
      <c r="E143" s="286"/>
      <c r="F143" s="210" t="s">
        <v>50</v>
      </c>
      <c r="G143" s="211"/>
      <c r="H143" s="228">
        <f t="shared" si="22"/>
        <v>19.100000000000001</v>
      </c>
      <c r="I143" s="172">
        <f t="shared" si="19"/>
        <v>0</v>
      </c>
      <c r="J143" s="286"/>
      <c r="K143" s="210" t="s">
        <v>50</v>
      </c>
      <c r="L143" s="211"/>
      <c r="M143" s="228">
        <f t="shared" si="23"/>
        <v>20.650000000000002</v>
      </c>
      <c r="N143" s="172">
        <f t="shared" si="20"/>
        <v>0</v>
      </c>
    </row>
    <row r="144" spans="1:14" ht="17.149999999999999" customHeight="1">
      <c r="A144" s="210" t="s">
        <v>51</v>
      </c>
      <c r="B144" s="211"/>
      <c r="C144" s="212">
        <f t="shared" si="21"/>
        <v>16.7</v>
      </c>
      <c r="D144" s="172">
        <f t="shared" si="18"/>
        <v>0</v>
      </c>
      <c r="E144" s="286"/>
      <c r="F144" s="210" t="s">
        <v>51</v>
      </c>
      <c r="G144" s="211"/>
      <c r="H144" s="228">
        <f t="shared" si="22"/>
        <v>21.400000000000002</v>
      </c>
      <c r="I144" s="172">
        <f t="shared" si="19"/>
        <v>0</v>
      </c>
      <c r="J144" s="286"/>
      <c r="K144" s="210" t="s">
        <v>51</v>
      </c>
      <c r="L144" s="211"/>
      <c r="M144" s="228">
        <f t="shared" si="23"/>
        <v>27.05</v>
      </c>
      <c r="N144" s="172">
        <f t="shared" si="20"/>
        <v>0</v>
      </c>
    </row>
    <row r="145" spans="1:14" ht="17.149999999999999" customHeight="1">
      <c r="A145" s="210" t="s">
        <v>52</v>
      </c>
      <c r="B145" s="211"/>
      <c r="C145" s="212">
        <f t="shared" si="21"/>
        <v>22.150000000000002</v>
      </c>
      <c r="D145" s="172">
        <f t="shared" si="18"/>
        <v>0</v>
      </c>
      <c r="E145" s="286"/>
      <c r="F145" s="210" t="s">
        <v>52</v>
      </c>
      <c r="G145" s="211"/>
      <c r="H145" s="228">
        <f t="shared" si="22"/>
        <v>30.25</v>
      </c>
      <c r="I145" s="172">
        <f t="shared" si="19"/>
        <v>0</v>
      </c>
      <c r="J145" s="286"/>
      <c r="K145" s="210" t="s">
        <v>52</v>
      </c>
      <c r="L145" s="211"/>
      <c r="M145" s="228">
        <f t="shared" si="23"/>
        <v>39.950000000000003</v>
      </c>
      <c r="N145" s="172">
        <f t="shared" si="20"/>
        <v>0</v>
      </c>
    </row>
    <row r="146" spans="1:14" ht="17.149999999999999" customHeight="1">
      <c r="A146" s="332" t="s">
        <v>53</v>
      </c>
      <c r="B146" s="211"/>
      <c r="C146" s="212">
        <f t="shared" si="21"/>
        <v>31.950000000000003</v>
      </c>
      <c r="D146" s="172">
        <f t="shared" si="18"/>
        <v>0</v>
      </c>
      <c r="E146" s="286"/>
      <c r="F146" s="332" t="s">
        <v>53</v>
      </c>
      <c r="G146" s="211"/>
      <c r="H146" s="228">
        <f t="shared" si="22"/>
        <v>44.65</v>
      </c>
      <c r="I146" s="172">
        <f t="shared" si="19"/>
        <v>0</v>
      </c>
      <c r="J146" s="286"/>
      <c r="K146" s="332" t="s">
        <v>53</v>
      </c>
      <c r="L146" s="211"/>
      <c r="M146" s="228">
        <f t="shared" si="23"/>
        <v>56.1</v>
      </c>
      <c r="N146" s="172">
        <f t="shared" si="20"/>
        <v>0</v>
      </c>
    </row>
    <row r="147" spans="1:14" ht="17.149999999999999" customHeight="1" thickBot="1">
      <c r="A147" s="214" t="str">
        <f>CONCATENATE("TOTALE","  ",MID(A139,1,2))</f>
        <v>TOTALE  23</v>
      </c>
      <c r="B147" s="237">
        <f>SUM(B140:B146)</f>
        <v>0</v>
      </c>
      <c r="C147" s="216"/>
      <c r="D147" s="239">
        <f>SUM(D140:D146)</f>
        <v>0</v>
      </c>
      <c r="E147" s="286"/>
      <c r="F147" s="214" t="str">
        <f>CONCATENATE("TOTALE","  ",MID(F139,1,2))</f>
        <v>TOTALE  24</v>
      </c>
      <c r="G147" s="237">
        <f>SUM(G140:G146)</f>
        <v>0</v>
      </c>
      <c r="H147" s="216"/>
      <c r="I147" s="239">
        <f>SUM(I140:I146)</f>
        <v>0</v>
      </c>
      <c r="J147" s="286"/>
      <c r="K147" s="214" t="str">
        <f>CONCATENATE("TOTALE","  ",MID(K139,1,2))</f>
        <v>TOTALE  25</v>
      </c>
      <c r="L147" s="237">
        <f>SUM(L140:L146)</f>
        <v>0</v>
      </c>
      <c r="M147" s="216"/>
      <c r="N147" s="239">
        <f>SUM(N140:N146)</f>
        <v>0</v>
      </c>
    </row>
    <row r="148" spans="1:14" ht="13.5" thickBot="1">
      <c r="A148" s="286"/>
      <c r="B148" s="286"/>
      <c r="C148" s="286"/>
      <c r="D148" s="286"/>
      <c r="E148" s="286"/>
      <c r="F148" s="286"/>
      <c r="G148" s="286"/>
      <c r="H148" s="286"/>
      <c r="I148" s="286"/>
      <c r="J148" s="286"/>
      <c r="K148" s="286"/>
      <c r="L148" s="286"/>
      <c r="M148" s="286"/>
      <c r="N148" s="286"/>
    </row>
    <row r="149" spans="1:14" ht="15.5">
      <c r="A149" s="340" t="s">
        <v>109</v>
      </c>
      <c r="B149" s="341"/>
      <c r="C149" s="341"/>
      <c r="D149" s="342"/>
      <c r="E149" s="343"/>
      <c r="F149" s="340" t="s">
        <v>110</v>
      </c>
      <c r="G149" s="341"/>
      <c r="H149" s="341"/>
      <c r="I149" s="342"/>
      <c r="J149" s="343"/>
      <c r="K149" s="340" t="s">
        <v>111</v>
      </c>
      <c r="L149" s="341"/>
      <c r="M149" s="341"/>
      <c r="N149" s="342"/>
    </row>
    <row r="150" spans="1:14" ht="17.149999999999999" customHeight="1">
      <c r="A150" s="226" t="s">
        <v>46</v>
      </c>
      <c r="B150" s="227"/>
      <c r="C150" s="328">
        <v>8.9</v>
      </c>
      <c r="D150" s="229">
        <f t="shared" ref="D150:D156" si="24">B150*C150</f>
        <v>0</v>
      </c>
      <c r="E150" s="286"/>
      <c r="F150" s="226" t="s">
        <v>46</v>
      </c>
      <c r="G150" s="227"/>
      <c r="H150" s="328">
        <v>9.9</v>
      </c>
      <c r="I150" s="229">
        <f t="shared" ref="I150:I156" si="25">G150*H150</f>
        <v>0</v>
      </c>
      <c r="J150" s="286"/>
      <c r="K150" s="226" t="s">
        <v>46</v>
      </c>
      <c r="L150" s="227"/>
      <c r="M150" s="328">
        <v>10.35</v>
      </c>
      <c r="N150" s="229">
        <f t="shared" ref="N150:N156" si="26">L150*M150</f>
        <v>0</v>
      </c>
    </row>
    <row r="151" spans="1:14" ht="17.149999999999999" customHeight="1">
      <c r="A151" s="210" t="s">
        <v>48</v>
      </c>
      <c r="B151" s="211"/>
      <c r="C151" s="331">
        <v>11.5</v>
      </c>
      <c r="D151" s="172">
        <f t="shared" si="24"/>
        <v>0</v>
      </c>
      <c r="E151" s="286"/>
      <c r="F151" s="210" t="s">
        <v>48</v>
      </c>
      <c r="G151" s="211"/>
      <c r="H151" s="331">
        <v>12.5</v>
      </c>
      <c r="I151" s="172">
        <f t="shared" si="25"/>
        <v>0</v>
      </c>
      <c r="J151" s="286"/>
      <c r="K151" s="210" t="s">
        <v>48</v>
      </c>
      <c r="L151" s="211"/>
      <c r="M151" s="331">
        <v>13.4</v>
      </c>
      <c r="N151" s="172">
        <f t="shared" si="26"/>
        <v>0</v>
      </c>
    </row>
    <row r="152" spans="1:14" ht="17.149999999999999" customHeight="1">
      <c r="A152" s="210" t="s">
        <v>49</v>
      </c>
      <c r="B152" s="211"/>
      <c r="C152" s="331">
        <v>12.6</v>
      </c>
      <c r="D152" s="172">
        <f t="shared" si="24"/>
        <v>0</v>
      </c>
      <c r="E152" s="286"/>
      <c r="F152" s="210" t="s">
        <v>49</v>
      </c>
      <c r="G152" s="211"/>
      <c r="H152" s="331">
        <v>13.75</v>
      </c>
      <c r="I152" s="172">
        <f t="shared" si="25"/>
        <v>0</v>
      </c>
      <c r="J152" s="286"/>
      <c r="K152" s="210" t="s">
        <v>49</v>
      </c>
      <c r="L152" s="211"/>
      <c r="M152" s="331">
        <v>15.2</v>
      </c>
      <c r="N152" s="172">
        <f t="shared" si="26"/>
        <v>0</v>
      </c>
    </row>
    <row r="153" spans="1:14" ht="17.149999999999999" customHeight="1">
      <c r="A153" s="210" t="s">
        <v>50</v>
      </c>
      <c r="B153" s="211"/>
      <c r="C153" s="331">
        <v>14.85</v>
      </c>
      <c r="D153" s="172">
        <f t="shared" si="24"/>
        <v>0</v>
      </c>
      <c r="E153" s="286"/>
      <c r="F153" s="210" t="s">
        <v>50</v>
      </c>
      <c r="G153" s="211"/>
      <c r="H153" s="331">
        <v>18.5</v>
      </c>
      <c r="I153" s="172">
        <f t="shared" si="25"/>
        <v>0</v>
      </c>
      <c r="J153" s="286"/>
      <c r="K153" s="210" t="s">
        <v>50</v>
      </c>
      <c r="L153" s="211"/>
      <c r="M153" s="331">
        <v>19.850000000000001</v>
      </c>
      <c r="N153" s="172">
        <f t="shared" si="26"/>
        <v>0</v>
      </c>
    </row>
    <row r="154" spans="1:14" ht="17.149999999999999" customHeight="1">
      <c r="A154" s="210" t="s">
        <v>51</v>
      </c>
      <c r="B154" s="211"/>
      <c r="C154" s="331">
        <v>16.55</v>
      </c>
      <c r="D154" s="172">
        <f t="shared" si="24"/>
        <v>0</v>
      </c>
      <c r="E154" s="286"/>
      <c r="F154" s="210" t="s">
        <v>51</v>
      </c>
      <c r="G154" s="211"/>
      <c r="H154" s="331">
        <v>20.85</v>
      </c>
      <c r="I154" s="172">
        <f t="shared" si="25"/>
        <v>0</v>
      </c>
      <c r="J154" s="286"/>
      <c r="K154" s="210" t="s">
        <v>51</v>
      </c>
      <c r="L154" s="211"/>
      <c r="M154" s="331">
        <v>26.25</v>
      </c>
      <c r="N154" s="172">
        <f t="shared" si="26"/>
        <v>0</v>
      </c>
    </row>
    <row r="155" spans="1:14" ht="17.149999999999999" customHeight="1">
      <c r="A155" s="210" t="s">
        <v>52</v>
      </c>
      <c r="B155" s="211"/>
      <c r="C155" s="331">
        <v>22.05</v>
      </c>
      <c r="D155" s="172">
        <f t="shared" si="24"/>
        <v>0</v>
      </c>
      <c r="E155" s="286"/>
      <c r="F155" s="210" t="s">
        <v>52</v>
      </c>
      <c r="G155" s="211"/>
      <c r="H155" s="331">
        <v>29.75</v>
      </c>
      <c r="I155" s="172">
        <f t="shared" si="25"/>
        <v>0</v>
      </c>
      <c r="J155" s="286"/>
      <c r="K155" s="210" t="s">
        <v>52</v>
      </c>
      <c r="L155" s="211"/>
      <c r="M155" s="331">
        <v>39.200000000000003</v>
      </c>
      <c r="N155" s="172">
        <f t="shared" si="26"/>
        <v>0</v>
      </c>
    </row>
    <row r="156" spans="1:14" ht="17.149999999999999" customHeight="1">
      <c r="A156" s="332" t="s">
        <v>53</v>
      </c>
      <c r="B156" s="211"/>
      <c r="C156" s="331">
        <v>31.8</v>
      </c>
      <c r="D156" s="172">
        <f t="shared" si="24"/>
        <v>0</v>
      </c>
      <c r="E156" s="286"/>
      <c r="F156" s="332" t="s">
        <v>53</v>
      </c>
      <c r="G156" s="211"/>
      <c r="H156" s="331">
        <v>44.15</v>
      </c>
      <c r="I156" s="172">
        <f t="shared" si="25"/>
        <v>0</v>
      </c>
      <c r="J156" s="286"/>
      <c r="K156" s="332" t="s">
        <v>53</v>
      </c>
      <c r="L156" s="211"/>
      <c r="M156" s="331">
        <v>55.35</v>
      </c>
      <c r="N156" s="172">
        <f t="shared" si="26"/>
        <v>0</v>
      </c>
    </row>
    <row r="157" spans="1:14" ht="17.149999999999999" customHeight="1" thickBot="1">
      <c r="A157" s="214" t="str">
        <f>CONCATENATE("TOTALE","  ",MID(A149,1,2))</f>
        <v>TOTALE  26</v>
      </c>
      <c r="B157" s="237">
        <f>SUM(B150:B156)</f>
        <v>0</v>
      </c>
      <c r="C157" s="216"/>
      <c r="D157" s="239">
        <f>SUM(D150:D156)</f>
        <v>0</v>
      </c>
      <c r="E157" s="286"/>
      <c r="F157" s="214" t="str">
        <f>CONCATENATE("TOTALE","  ",MID(F149,1,2))</f>
        <v>TOTALE  27</v>
      </c>
      <c r="G157" s="237">
        <f>SUM(G150:G156)</f>
        <v>0</v>
      </c>
      <c r="H157" s="216"/>
      <c r="I157" s="239">
        <f>SUM(I150:I156)</f>
        <v>0</v>
      </c>
      <c r="J157" s="286"/>
      <c r="K157" s="214" t="str">
        <f>CONCATENATE("TOTALE","  ",MID(K149,1,2))</f>
        <v>TOTALE  28</v>
      </c>
      <c r="L157" s="237">
        <f>SUM(L150:L156)</f>
        <v>0</v>
      </c>
      <c r="M157" s="216"/>
      <c r="N157" s="239">
        <f>SUM(N150:N156)</f>
        <v>0</v>
      </c>
    </row>
    <row r="158" spans="1:14" ht="13.5" thickBot="1">
      <c r="A158" s="286"/>
      <c r="B158" s="286"/>
      <c r="C158" s="286"/>
      <c r="D158" s="286"/>
      <c r="E158" s="286"/>
      <c r="F158" s="286"/>
      <c r="G158" s="286"/>
      <c r="H158" s="286"/>
      <c r="I158" s="286"/>
      <c r="J158" s="286"/>
      <c r="K158" s="286"/>
      <c r="L158" s="286"/>
      <c r="M158" s="286"/>
      <c r="N158" s="286"/>
    </row>
    <row r="159" spans="1:14" ht="15.5">
      <c r="A159" s="340" t="s">
        <v>112</v>
      </c>
      <c r="B159" s="341"/>
      <c r="C159" s="341"/>
      <c r="D159" s="342"/>
      <c r="E159" s="343"/>
      <c r="F159" s="340" t="s">
        <v>113</v>
      </c>
      <c r="G159" s="341"/>
      <c r="H159" s="341"/>
      <c r="I159" s="342"/>
      <c r="J159" s="343"/>
      <c r="K159" s="340" t="s">
        <v>114</v>
      </c>
      <c r="L159" s="341"/>
      <c r="M159" s="341"/>
      <c r="N159" s="342"/>
    </row>
    <row r="160" spans="1:14" ht="17.149999999999999" customHeight="1">
      <c r="A160" s="226" t="s">
        <v>46</v>
      </c>
      <c r="B160" s="227"/>
      <c r="C160" s="228">
        <f>+C150+1.35</f>
        <v>10.25</v>
      </c>
      <c r="D160" s="229">
        <f t="shared" ref="D160:D166" si="27">B160*C160</f>
        <v>0</v>
      </c>
      <c r="E160" s="286"/>
      <c r="F160" s="226" t="s">
        <v>46</v>
      </c>
      <c r="G160" s="227"/>
      <c r="H160" s="228">
        <f>+H150+1.35</f>
        <v>11.25</v>
      </c>
      <c r="I160" s="229">
        <f t="shared" ref="I160:I166" si="28">G160*H160</f>
        <v>0</v>
      </c>
      <c r="J160" s="286"/>
      <c r="K160" s="226" t="s">
        <v>46</v>
      </c>
      <c r="L160" s="227"/>
      <c r="M160" s="228">
        <f>+M150+1.35</f>
        <v>11.7</v>
      </c>
      <c r="N160" s="229">
        <f t="shared" ref="N160:N166" si="29">L160*M160</f>
        <v>0</v>
      </c>
    </row>
    <row r="161" spans="1:14" ht="17.149999999999999" customHeight="1">
      <c r="A161" s="210" t="s">
        <v>48</v>
      </c>
      <c r="B161" s="211"/>
      <c r="C161" s="228">
        <f t="shared" ref="C161:C166" si="30">+C151+1.35</f>
        <v>12.85</v>
      </c>
      <c r="D161" s="172">
        <f t="shared" si="27"/>
        <v>0</v>
      </c>
      <c r="E161" s="286"/>
      <c r="F161" s="210" t="s">
        <v>48</v>
      </c>
      <c r="G161" s="211"/>
      <c r="H161" s="228">
        <f t="shared" ref="H161:H166" si="31">+H151+1.35</f>
        <v>13.85</v>
      </c>
      <c r="I161" s="172">
        <f t="shared" si="28"/>
        <v>0</v>
      </c>
      <c r="J161" s="286"/>
      <c r="K161" s="210" t="s">
        <v>48</v>
      </c>
      <c r="L161" s="211"/>
      <c r="M161" s="228">
        <f t="shared" ref="M161:M166" si="32">+M151+1.35</f>
        <v>14.75</v>
      </c>
      <c r="N161" s="172">
        <f t="shared" si="29"/>
        <v>0</v>
      </c>
    </row>
    <row r="162" spans="1:14" ht="17.149999999999999" customHeight="1">
      <c r="A162" s="210" t="s">
        <v>49</v>
      </c>
      <c r="B162" s="211"/>
      <c r="C162" s="228">
        <f t="shared" si="30"/>
        <v>13.95</v>
      </c>
      <c r="D162" s="172">
        <f t="shared" si="27"/>
        <v>0</v>
      </c>
      <c r="E162" s="286"/>
      <c r="F162" s="210" t="s">
        <v>49</v>
      </c>
      <c r="G162" s="211"/>
      <c r="H162" s="228">
        <f t="shared" si="31"/>
        <v>15.1</v>
      </c>
      <c r="I162" s="172">
        <f t="shared" si="28"/>
        <v>0</v>
      </c>
      <c r="J162" s="286"/>
      <c r="K162" s="210" t="s">
        <v>49</v>
      </c>
      <c r="L162" s="211"/>
      <c r="M162" s="228">
        <f t="shared" si="32"/>
        <v>16.55</v>
      </c>
      <c r="N162" s="172">
        <f t="shared" si="29"/>
        <v>0</v>
      </c>
    </row>
    <row r="163" spans="1:14" ht="17.149999999999999" customHeight="1">
      <c r="A163" s="210" t="s">
        <v>50</v>
      </c>
      <c r="B163" s="211"/>
      <c r="C163" s="228">
        <f t="shared" si="30"/>
        <v>16.2</v>
      </c>
      <c r="D163" s="172">
        <f t="shared" si="27"/>
        <v>0</v>
      </c>
      <c r="E163" s="286"/>
      <c r="F163" s="210" t="s">
        <v>50</v>
      </c>
      <c r="G163" s="211"/>
      <c r="H163" s="228">
        <f t="shared" si="31"/>
        <v>19.850000000000001</v>
      </c>
      <c r="I163" s="172">
        <f t="shared" si="28"/>
        <v>0</v>
      </c>
      <c r="J163" s="286"/>
      <c r="K163" s="210" t="s">
        <v>50</v>
      </c>
      <c r="L163" s="211"/>
      <c r="M163" s="228">
        <f t="shared" si="32"/>
        <v>21.200000000000003</v>
      </c>
      <c r="N163" s="172">
        <f t="shared" si="29"/>
        <v>0</v>
      </c>
    </row>
    <row r="164" spans="1:14" ht="17.149999999999999" customHeight="1">
      <c r="A164" s="210" t="s">
        <v>51</v>
      </c>
      <c r="B164" s="211"/>
      <c r="C164" s="228">
        <f t="shared" si="30"/>
        <v>17.900000000000002</v>
      </c>
      <c r="D164" s="172">
        <f t="shared" si="27"/>
        <v>0</v>
      </c>
      <c r="E164" s="286"/>
      <c r="F164" s="210" t="s">
        <v>51</v>
      </c>
      <c r="G164" s="211"/>
      <c r="H164" s="228">
        <f t="shared" si="31"/>
        <v>22.200000000000003</v>
      </c>
      <c r="I164" s="172">
        <f t="shared" si="28"/>
        <v>0</v>
      </c>
      <c r="J164" s="286"/>
      <c r="K164" s="210" t="s">
        <v>51</v>
      </c>
      <c r="L164" s="211"/>
      <c r="M164" s="228">
        <f t="shared" si="32"/>
        <v>27.6</v>
      </c>
      <c r="N164" s="172">
        <f t="shared" si="29"/>
        <v>0</v>
      </c>
    </row>
    <row r="165" spans="1:14" ht="17.149999999999999" customHeight="1">
      <c r="A165" s="210" t="s">
        <v>52</v>
      </c>
      <c r="B165" s="211"/>
      <c r="C165" s="228">
        <f t="shared" si="30"/>
        <v>23.400000000000002</v>
      </c>
      <c r="D165" s="172">
        <f t="shared" si="27"/>
        <v>0</v>
      </c>
      <c r="E165" s="286"/>
      <c r="F165" s="210" t="s">
        <v>52</v>
      </c>
      <c r="G165" s="211"/>
      <c r="H165" s="228">
        <f t="shared" si="31"/>
        <v>31.1</v>
      </c>
      <c r="I165" s="172">
        <f t="shared" si="28"/>
        <v>0</v>
      </c>
      <c r="J165" s="286"/>
      <c r="K165" s="210" t="s">
        <v>52</v>
      </c>
      <c r="L165" s="211"/>
      <c r="M165" s="228">
        <f t="shared" si="32"/>
        <v>40.550000000000004</v>
      </c>
      <c r="N165" s="172">
        <f t="shared" si="29"/>
        <v>0</v>
      </c>
    </row>
    <row r="166" spans="1:14" ht="17.149999999999999" customHeight="1">
      <c r="A166" s="332" t="s">
        <v>53</v>
      </c>
      <c r="B166" s="211"/>
      <c r="C166" s="228">
        <f t="shared" si="30"/>
        <v>33.15</v>
      </c>
      <c r="D166" s="172">
        <f t="shared" si="27"/>
        <v>0</v>
      </c>
      <c r="E166" s="286"/>
      <c r="F166" s="332" t="s">
        <v>53</v>
      </c>
      <c r="G166" s="211"/>
      <c r="H166" s="228">
        <f t="shared" si="31"/>
        <v>45.5</v>
      </c>
      <c r="I166" s="172">
        <f t="shared" si="28"/>
        <v>0</v>
      </c>
      <c r="J166" s="286"/>
      <c r="K166" s="332" t="s">
        <v>53</v>
      </c>
      <c r="L166" s="211"/>
      <c r="M166" s="228">
        <f t="shared" si="32"/>
        <v>56.7</v>
      </c>
      <c r="N166" s="172">
        <f t="shared" si="29"/>
        <v>0</v>
      </c>
    </row>
    <row r="167" spans="1:14" ht="17.149999999999999" customHeight="1" thickBot="1">
      <c r="A167" s="214" t="str">
        <f>CONCATENATE("TOTALE","  ",MID(A159,1,2))</f>
        <v>TOTALE  29</v>
      </c>
      <c r="B167" s="237">
        <f>SUM(B160:B166)</f>
        <v>0</v>
      </c>
      <c r="C167" s="216"/>
      <c r="D167" s="239">
        <f>SUM(D160:D166)</f>
        <v>0</v>
      </c>
      <c r="E167" s="286"/>
      <c r="F167" s="214" t="str">
        <f>CONCATENATE("TOTALE","  ",MID(F159,1,2))</f>
        <v>TOTALE  30</v>
      </c>
      <c r="G167" s="237">
        <f>SUM(G160:G166)</f>
        <v>0</v>
      </c>
      <c r="H167" s="216"/>
      <c r="I167" s="239">
        <f>SUM(I160:I166)</f>
        <v>0</v>
      </c>
      <c r="J167" s="286"/>
      <c r="K167" s="214" t="str">
        <f>CONCATENATE("TOTALE","  ",MID(K159,1,2))</f>
        <v>TOTALE  31</v>
      </c>
      <c r="L167" s="237">
        <f>SUM(L160:L166)</f>
        <v>0</v>
      </c>
      <c r="M167" s="216"/>
      <c r="N167" s="239">
        <f>SUM(N160:N166)</f>
        <v>0</v>
      </c>
    </row>
    <row r="168" spans="1:14" ht="4.5" customHeight="1">
      <c r="A168" s="286"/>
      <c r="B168" s="286"/>
      <c r="C168" s="286"/>
      <c r="D168" s="286"/>
      <c r="E168" s="286"/>
      <c r="F168" s="286"/>
      <c r="G168" s="286"/>
      <c r="H168" s="286"/>
      <c r="I168" s="286"/>
      <c r="J168" s="286"/>
      <c r="K168" s="286"/>
      <c r="L168" s="286"/>
      <c r="M168" s="286"/>
      <c r="N168" s="286"/>
    </row>
  </sheetData>
  <mergeCells count="128">
    <mergeCell ref="A149:D149"/>
    <mergeCell ref="F149:I149"/>
    <mergeCell ref="K149:N149"/>
    <mergeCell ref="A159:D159"/>
    <mergeCell ref="F159:I159"/>
    <mergeCell ref="K159:N159"/>
    <mergeCell ref="A129:D129"/>
    <mergeCell ref="F129:I129"/>
    <mergeCell ref="K129:N129"/>
    <mergeCell ref="A139:D139"/>
    <mergeCell ref="F139:I139"/>
    <mergeCell ref="K139:N139"/>
    <mergeCell ref="H114:H115"/>
    <mergeCell ref="I114:I115"/>
    <mergeCell ref="K114:K115"/>
    <mergeCell ref="L114:L115"/>
    <mergeCell ref="M114:M115"/>
    <mergeCell ref="N114:N115"/>
    <mergeCell ref="A114:A115"/>
    <mergeCell ref="B114:B115"/>
    <mergeCell ref="C114:C115"/>
    <mergeCell ref="D114:D115"/>
    <mergeCell ref="F114:F115"/>
    <mergeCell ref="G114:G115"/>
    <mergeCell ref="I100:I101"/>
    <mergeCell ref="K100:K101"/>
    <mergeCell ref="L100:L101"/>
    <mergeCell ref="M100:M101"/>
    <mergeCell ref="N100:N101"/>
    <mergeCell ref="A113:D113"/>
    <mergeCell ref="F113:I113"/>
    <mergeCell ref="K113:N113"/>
    <mergeCell ref="A99:D99"/>
    <mergeCell ref="F99:I99"/>
    <mergeCell ref="K99:N99"/>
    <mergeCell ref="A100:A101"/>
    <mergeCell ref="B100:B101"/>
    <mergeCell ref="C100:C101"/>
    <mergeCell ref="D100:D101"/>
    <mergeCell ref="F100:F101"/>
    <mergeCell ref="G100:G101"/>
    <mergeCell ref="H100:H101"/>
    <mergeCell ref="A75:D75"/>
    <mergeCell ref="F75:I75"/>
    <mergeCell ref="K75:N75"/>
    <mergeCell ref="A87:D87"/>
    <mergeCell ref="F87:I87"/>
    <mergeCell ref="K87:N87"/>
    <mergeCell ref="A54:D54"/>
    <mergeCell ref="F54:I54"/>
    <mergeCell ref="K54:N54"/>
    <mergeCell ref="A65:D65"/>
    <mergeCell ref="F65:I65"/>
    <mergeCell ref="A70:D70"/>
    <mergeCell ref="F70:I70"/>
    <mergeCell ref="A43:D43"/>
    <mergeCell ref="F43:I43"/>
    <mergeCell ref="K43:N43"/>
    <mergeCell ref="A44:D44"/>
    <mergeCell ref="F44:I44"/>
    <mergeCell ref="K44:N44"/>
    <mergeCell ref="H41:H42"/>
    <mergeCell ref="I41:I42"/>
    <mergeCell ref="K41:K42"/>
    <mergeCell ref="L41:L42"/>
    <mergeCell ref="M41:M42"/>
    <mergeCell ref="N41:N42"/>
    <mergeCell ref="A34:D34"/>
    <mergeCell ref="F34:I34"/>
    <mergeCell ref="A35:D35"/>
    <mergeCell ref="F35:I35"/>
    <mergeCell ref="A41:A42"/>
    <mergeCell ref="B41:B42"/>
    <mergeCell ref="C41:C42"/>
    <mergeCell ref="D41:D42"/>
    <mergeCell ref="F41:F42"/>
    <mergeCell ref="G41:G42"/>
    <mergeCell ref="F30:N30"/>
    <mergeCell ref="A32:A33"/>
    <mergeCell ref="B32:B33"/>
    <mergeCell ref="C32:C33"/>
    <mergeCell ref="D32:D33"/>
    <mergeCell ref="F32:F33"/>
    <mergeCell ref="G32:G33"/>
    <mergeCell ref="H32:H33"/>
    <mergeCell ref="I32:I33"/>
    <mergeCell ref="K32:N39"/>
    <mergeCell ref="L26:N26"/>
    <mergeCell ref="B27:D27"/>
    <mergeCell ref="F27:H27"/>
    <mergeCell ref="L27:N27"/>
    <mergeCell ref="B29:C29"/>
    <mergeCell ref="F29:K29"/>
    <mergeCell ref="L29:N29"/>
    <mergeCell ref="A24:B24"/>
    <mergeCell ref="C24:D24"/>
    <mergeCell ref="F24:H24"/>
    <mergeCell ref="L24:N24"/>
    <mergeCell ref="F25:H25"/>
    <mergeCell ref="L25:N25"/>
    <mergeCell ref="A22:B22"/>
    <mergeCell ref="C22:D22"/>
    <mergeCell ref="F22:H22"/>
    <mergeCell ref="L22:N22"/>
    <mergeCell ref="A23:B23"/>
    <mergeCell ref="C23:D23"/>
    <mergeCell ref="F23:H23"/>
    <mergeCell ref="L23:N23"/>
    <mergeCell ref="A18:K18"/>
    <mergeCell ref="A20:D20"/>
    <mergeCell ref="L20:N20"/>
    <mergeCell ref="A21:B21"/>
    <mergeCell ref="C21:D21"/>
    <mergeCell ref="F21:H21"/>
    <mergeCell ref="L21:N21"/>
    <mergeCell ref="C11:K11"/>
    <mergeCell ref="M11:N11"/>
    <mergeCell ref="M12:N13"/>
    <mergeCell ref="C13:I13"/>
    <mergeCell ref="A16:B17"/>
    <mergeCell ref="F17:G17"/>
    <mergeCell ref="H17:I17"/>
    <mergeCell ref="F1:N4"/>
    <mergeCell ref="C7:K7"/>
    <mergeCell ref="M7:N7"/>
    <mergeCell ref="C9:E9"/>
    <mergeCell ref="H9:K9"/>
    <mergeCell ref="L9:N9"/>
  </mergeCells>
  <printOptions horizontalCentered="1"/>
  <pageMargins left="0.23622047244094491" right="0.19685039370078741" top="0.19685039370078741" bottom="0.23622047244094491" header="0.15748031496062992" footer="0.23622047244094491"/>
  <pageSetup paperSize="9" scale="58" orientation="portrait" r:id="rId1"/>
  <headerFooter alignWithMargins="0">
    <oddFooter>&amp;R&amp;"Arial,Corsivo"&amp;8Pagina &amp;P di Pagine &amp;N</oddFooter>
  </headerFooter>
  <rowBreaks count="1" manualBreakCount="1">
    <brk id="9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MASTER 31-03-2025</vt:lpstr>
      <vt:lpstr>'MASTER 31-03-2025'!Area_stampa</vt:lpstr>
      <vt:lpstr>'MASTER 31-03-2025'!Titoli_stampa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 Bernini</dc:creator>
  <cp:lastModifiedBy>Dea Bernini</cp:lastModifiedBy>
  <dcterms:created xsi:type="dcterms:W3CDTF">2025-03-25T10:12:02Z</dcterms:created>
  <dcterms:modified xsi:type="dcterms:W3CDTF">2025-03-25T10:12:55Z</dcterms:modified>
</cp:coreProperties>
</file>